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Informes financiero a junio 2026 DGECOG\"/>
    </mc:Choice>
  </mc:AlternateContent>
  <bookViews>
    <workbookView xWindow="-120" yWindow="-120" windowWidth="29040" windowHeight="15720"/>
  </bookViews>
  <sheets>
    <sheet name="Estado de Situación Financier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0" i="1" l="1"/>
  <c r="B40" i="1"/>
  <c r="D39" i="1"/>
  <c r="B39" i="1"/>
  <c r="F39" i="1" s="1"/>
  <c r="H39" i="1" s="1"/>
  <c r="D33" i="1"/>
  <c r="B33" i="1"/>
  <c r="D32" i="1"/>
  <c r="B32" i="1"/>
  <c r="F32" i="1" s="1"/>
  <c r="D28" i="1"/>
  <c r="B28" i="1"/>
  <c r="F28" i="1" s="1"/>
  <c r="H28" i="1" s="1"/>
  <c r="D27" i="1"/>
  <c r="B27" i="1"/>
  <c r="F27" i="1" s="1"/>
  <c r="H27" i="1" s="1"/>
  <c r="D26" i="1"/>
  <c r="D29" i="1" s="1"/>
  <c r="B26" i="1"/>
  <c r="F25" i="1"/>
  <c r="D19" i="1"/>
  <c r="B19" i="1"/>
  <c r="F19" i="1" s="1"/>
  <c r="H19" i="1" s="1"/>
  <c r="D18" i="1"/>
  <c r="B18" i="1"/>
  <c r="D17" i="1"/>
  <c r="D20" i="1" s="1"/>
  <c r="B17" i="1"/>
  <c r="D13" i="1"/>
  <c r="B13" i="1"/>
  <c r="D12" i="1"/>
  <c r="B12" i="1"/>
  <c r="F12" i="1" s="1"/>
  <c r="H12" i="1" s="1"/>
  <c r="D11" i="1"/>
  <c r="B11" i="1"/>
  <c r="D10" i="1"/>
  <c r="D14" i="1" s="1"/>
  <c r="B10" i="1"/>
  <c r="B14" i="1" l="1"/>
  <c r="D34" i="1"/>
  <c r="F13" i="1"/>
  <c r="H13" i="1" s="1"/>
  <c r="F40" i="1"/>
  <c r="B20" i="1"/>
  <c r="B29" i="1"/>
  <c r="B35" i="1" s="1"/>
  <c r="B34" i="1"/>
  <c r="D35" i="1"/>
  <c r="B21" i="1"/>
  <c r="B38" i="1" s="1"/>
  <c r="D21" i="1"/>
  <c r="D38" i="1" s="1"/>
  <c r="D41" i="1" s="1"/>
  <c r="D43" i="1" s="1"/>
  <c r="H32" i="1"/>
  <c r="F10" i="1"/>
  <c r="F17" i="1"/>
  <c r="F26" i="1"/>
  <c r="F33" i="1"/>
  <c r="H33" i="1" s="1"/>
  <c r="F11" i="1"/>
  <c r="H11" i="1" s="1"/>
  <c r="F18" i="1"/>
  <c r="H18" i="1" s="1"/>
  <c r="F29" i="1" l="1"/>
  <c r="H26" i="1"/>
  <c r="F20" i="1"/>
  <c r="H20" i="1" s="1"/>
  <c r="H17" i="1"/>
  <c r="F14" i="1"/>
  <c r="H10" i="1"/>
  <c r="F34" i="1"/>
  <c r="H34" i="1" s="1"/>
  <c r="F38" i="1"/>
  <c r="B41" i="1"/>
  <c r="B43" i="1" s="1"/>
  <c r="H38" i="1" l="1"/>
  <c r="F41" i="1"/>
  <c r="H41" i="1" s="1"/>
  <c r="H14" i="1"/>
  <c r="F21" i="1"/>
  <c r="H21" i="1" s="1"/>
  <c r="H29" i="1"/>
  <c r="F35" i="1"/>
  <c r="H35" i="1" l="1"/>
  <c r="F43" i="1"/>
  <c r="H43" i="1" s="1"/>
</calcChain>
</file>

<file path=xl/sharedStrings.xml><?xml version="1.0" encoding="utf-8"?>
<sst xmlns="http://schemas.openxmlformats.org/spreadsheetml/2006/main" count="39" uniqueCount="39">
  <si>
    <t>Dirección Financiera</t>
  </si>
  <si>
    <t>Estado de Situación Financiera</t>
  </si>
  <si>
    <t>Al 30 de junio del 2026 y al 31 de diciembre del 2025</t>
  </si>
  <si>
    <t>Valores En RD$</t>
  </si>
  <si>
    <t>Variacion Absoluta</t>
  </si>
  <si>
    <t>Variacion Relativa</t>
  </si>
  <si>
    <t>Activos</t>
  </si>
  <si>
    <t>Activos Corrientes</t>
  </si>
  <si>
    <t>Efectivo y equivalente de efectivo (Nota 7)</t>
  </si>
  <si>
    <t>Porcion corriente Cuenta por cobrar a corto plazo (Nota 8)</t>
  </si>
  <si>
    <t>Inventario de consumo (Nota 9)</t>
  </si>
  <si>
    <t>Gastos pagados por anticipados (Nota 10)</t>
  </si>
  <si>
    <t>Total Activos Corrientes</t>
  </si>
  <si>
    <t>Activos Fijos</t>
  </si>
  <si>
    <t>Cuentas por cobrar a largo plazo (Nota 8)</t>
  </si>
  <si>
    <t>Propiedad, planta y equipo neto (Nota 11)</t>
  </si>
  <si>
    <t>Activos Intangibles (Nota 12)</t>
  </si>
  <si>
    <t>Total activos no corrientes</t>
  </si>
  <si>
    <t>Total activos</t>
  </si>
  <si>
    <t>Pasivos</t>
  </si>
  <si>
    <t>Pasivos corrientes</t>
  </si>
  <si>
    <t>Sobregiro bancario</t>
  </si>
  <si>
    <t>Cuentas por pagar a corto plazo (Nota 13.1)</t>
  </si>
  <si>
    <t>Retenciones y acumulaciones por pagar (Nota 13.2)</t>
  </si>
  <si>
    <t>Otros pasivos corrientes (Nota 13.3)</t>
  </si>
  <si>
    <t>Total pasivos corrientes</t>
  </si>
  <si>
    <t>Pasivos no Corrientes</t>
  </si>
  <si>
    <t>Cuentas por pagar a largo plazo (Nota 14.1)</t>
  </si>
  <si>
    <t>Otros pasivos no corrientes (Nota 14.2)</t>
  </si>
  <si>
    <t>Total pasivos no corrientes</t>
  </si>
  <si>
    <t>Total pasivos</t>
  </si>
  <si>
    <t xml:space="preserve">Activos Netos/Patrimonio </t>
  </si>
  <si>
    <t>Capital</t>
  </si>
  <si>
    <t>Resultado del período (ahorro / desahorro)</t>
  </si>
  <si>
    <t>Reservas</t>
  </si>
  <si>
    <t>Total activos netos/patrimonio</t>
  </si>
  <si>
    <t>Total activos y Activos Neto/Patrimonio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</si>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</sst>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sz val="10"/>
      <name val="Hervalit"/>
    </font>
    <font>
      <b/>
      <sz val="10"/>
      <color rgb="FF333333"/>
      <name val="Hervalit"/>
    </font>
    <font>
      <sz val="10"/>
      <color rgb="FF333333"/>
      <name val="Hervalit"/>
    </font>
    <font>
      <b/>
      <sz val="10"/>
      <name val="Hervalit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indent="1"/>
    </xf>
    <xf numFmtId="43" fontId="4" fillId="2" borderId="0" xfId="0" applyNumberFormat="1" applyFont="1" applyFill="1" applyAlignment="1">
      <alignment horizontal="right" vertical="center" wrapText="1"/>
    </xf>
    <xf numFmtId="43" fontId="6" fillId="2" borderId="0" xfId="0" applyNumberFormat="1" applyFont="1" applyFill="1" applyAlignment="1">
      <alignment horizontal="right" vertical="center" wrapText="1"/>
    </xf>
    <xf numFmtId="43" fontId="1" fillId="2" borderId="0" xfId="0" applyNumberFormat="1" applyFont="1" applyFill="1" applyAlignment="1">
      <alignment vertical="center"/>
    </xf>
    <xf numFmtId="10" fontId="1" fillId="2" borderId="0" xfId="0" applyNumberFormat="1" applyFont="1" applyFill="1" applyAlignment="1">
      <alignment vertical="center"/>
    </xf>
    <xf numFmtId="43" fontId="4" fillId="2" borderId="2" xfId="0" applyNumberFormat="1" applyFont="1" applyFill="1" applyBorder="1" applyAlignment="1">
      <alignment horizontal="right" vertical="center" wrapText="1"/>
    </xf>
    <xf numFmtId="10" fontId="1" fillId="2" borderId="3" xfId="0" applyNumberFormat="1" applyFont="1" applyFill="1" applyBorder="1" applyAlignment="1">
      <alignment vertical="center"/>
    </xf>
    <xf numFmtId="43" fontId="7" fillId="2" borderId="4" xfId="0" applyNumberFormat="1" applyFont="1" applyFill="1" applyBorder="1" applyAlignment="1">
      <alignment horizontal="right" vertical="center" wrapText="1"/>
    </xf>
    <xf numFmtId="43" fontId="7" fillId="2" borderId="0" xfId="0" applyNumberFormat="1" applyFont="1" applyFill="1" applyAlignment="1">
      <alignment horizontal="right" vertical="center" wrapText="1"/>
    </xf>
    <xf numFmtId="43" fontId="5" fillId="2" borderId="0" xfId="0" applyNumberFormat="1" applyFont="1" applyFill="1" applyAlignment="1">
      <alignment horizontal="right" vertical="center" wrapText="1"/>
    </xf>
    <xf numFmtId="43" fontId="5" fillId="2" borderId="4" xfId="0" applyNumberFormat="1" applyFont="1" applyFill="1" applyBorder="1" applyAlignment="1">
      <alignment horizontal="right" vertical="center" wrapText="1"/>
    </xf>
    <xf numFmtId="43" fontId="3" fillId="2" borderId="0" xfId="0" applyNumberFormat="1" applyFont="1" applyFill="1" applyAlignment="1">
      <alignment vertical="center"/>
    </xf>
    <xf numFmtId="10" fontId="3" fillId="2" borderId="5" xfId="0" applyNumberFormat="1" applyFont="1" applyFill="1" applyBorder="1" applyAlignment="1">
      <alignment vertical="center"/>
    </xf>
    <xf numFmtId="43" fontId="7" fillId="2" borderId="0" xfId="0" applyNumberFormat="1" applyFont="1" applyFill="1" applyAlignment="1">
      <alignment vertical="center" wrapText="1"/>
    </xf>
    <xf numFmtId="43" fontId="3" fillId="2" borderId="0" xfId="0" applyNumberFormat="1" applyFont="1" applyFill="1" applyAlignment="1">
      <alignment vertical="center" wrapText="1"/>
    </xf>
    <xf numFmtId="43" fontId="1" fillId="2" borderId="0" xfId="0" applyNumberFormat="1" applyFont="1" applyFill="1" applyAlignment="1">
      <alignment horizontal="right" vertical="center" wrapText="1"/>
    </xf>
    <xf numFmtId="43" fontId="6" fillId="2" borderId="3" xfId="0" applyNumberFormat="1" applyFont="1" applyFill="1" applyBorder="1" applyAlignment="1">
      <alignment horizontal="right" vertical="center" wrapText="1"/>
    </xf>
    <xf numFmtId="43" fontId="7" fillId="2" borderId="2" xfId="0" applyNumberFormat="1" applyFont="1" applyFill="1" applyBorder="1" applyAlignment="1">
      <alignment horizontal="right" vertical="center" wrapText="1"/>
    </xf>
    <xf numFmtId="10" fontId="3" fillId="2" borderId="3" xfId="0" applyNumberFormat="1" applyFont="1" applyFill="1" applyBorder="1" applyAlignment="1">
      <alignment vertical="center"/>
    </xf>
    <xf numFmtId="10" fontId="3" fillId="2" borderId="6" xfId="0" applyNumberFormat="1" applyFont="1" applyFill="1" applyBorder="1" applyAlignment="1">
      <alignment vertical="center"/>
    </xf>
    <xf numFmtId="43" fontId="6" fillId="2" borderId="2" xfId="0" applyNumberFormat="1" applyFont="1" applyFill="1" applyBorder="1" applyAlignment="1">
      <alignment horizontal="right" vertical="center" wrapText="1"/>
    </xf>
    <xf numFmtId="10" fontId="3" fillId="2" borderId="7" xfId="0" applyNumberFormat="1" applyFont="1" applyFill="1" applyBorder="1" applyAlignment="1">
      <alignment vertical="center"/>
    </xf>
    <xf numFmtId="43" fontId="1" fillId="2" borderId="2" xfId="0" applyNumberFormat="1" applyFont="1" applyFill="1" applyBorder="1" applyAlignment="1">
      <alignment horizontal="right" vertical="center" wrapText="1"/>
    </xf>
    <xf numFmtId="43" fontId="5" fillId="2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43" fontId="4" fillId="2" borderId="0" xfId="0" applyNumberFormat="1" applyFont="1" applyFill="1" applyAlignment="1">
      <alignment vertical="center" wrapText="1"/>
    </xf>
    <xf numFmtId="43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10" fontId="3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2809875</xdr:colOff>
      <xdr:row>0</xdr:row>
      <xdr:rowOff>68581</xdr:rowOff>
    </xdr:from>
    <xdr:to>
      <xdr:col>3</xdr:col>
      <xdr:colOff>784860</xdr:colOff>
      <xdr:row>0</xdr:row>
      <xdr:rowOff>1238251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CBBB5-A004-43E7-8C99-6971AEAF9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5" y="68581"/>
          <a:ext cx="2737485" cy="11696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garcia/Downloads/2.%20-%20DGBN%20ESTADOS%20DE%20SITUACION%20FINANCIERA%20AL%2030%20JUNIO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SITUACION PORTAL"/>
      <sheetName val="ESTADO SITUACION 30 JUNIO 2026"/>
      <sheetName val="Estado de Situación Financiera"/>
      <sheetName val="Estado de Rendimiento Financier"/>
      <sheetName val="Hoja3"/>
      <sheetName val="Estado de Cambio de Patrimonio"/>
      <sheetName val="Estado de Flujo de Efectivo"/>
      <sheetName val="Análisis De Ejecución Presupues"/>
      <sheetName val="NOTAS SEGUN RESUMEN DINAMICO"/>
      <sheetName val="NOTAS BIENES INMUEBLES"/>
      <sheetName val="NOTAS BIENES MUEBLES"/>
      <sheetName val="NOTAS BIENES MUEBLES (3)"/>
      <sheetName val="NOTA DEPRECIACION BIENE MUEBLES"/>
      <sheetName val="NOTAS BIENES MUEBLES (2)"/>
      <sheetName val="NOTAS GASTOS 5.1.01"/>
      <sheetName val="NOTA 30"/>
      <sheetName val="NOTA 30.1"/>
      <sheetName val="NOTA 30.2"/>
      <sheetName val="NOTA 30.3"/>
      <sheetName val="NOTA 31"/>
      <sheetName val="NOTAS GASTOS 5.1.02"/>
      <sheetName val="NOTAS GASTOS 5.1.03"/>
      <sheetName val="NOTAS GASTOS 5.1.04"/>
      <sheetName val="NOTAS GASTOS 5.1.07"/>
      <sheetName val="NOTAS GASTOS 5.1.09"/>
      <sheetName val="NOTAS SEGUN RESUMEN DINAMIC (2)"/>
      <sheetName val="NOTAS SEGUN RESUMEN DINAMIC (3)"/>
      <sheetName val="NOTAS SEGUN RESUMEN DINAMIC (4)"/>
      <sheetName val="NOTA INVENTARIO"/>
      <sheetName val="NOTA 7"/>
      <sheetName val="NOTA 7 (3)"/>
      <sheetName val="NOTA 7 (2)"/>
      <sheetName val="NOTA 8"/>
      <sheetName val="NOTA 9"/>
      <sheetName val="NOTA 10"/>
      <sheetName val="NOTA 10 (2)"/>
      <sheetName val="NOTA 11"/>
      <sheetName val="NOTA 12"/>
      <sheetName val="NOTA 13"/>
      <sheetName val="NOTA 14"/>
      <sheetName val="NOTA 43 (2)"/>
      <sheetName val="RESUMEN DE FONDOS"/>
      <sheetName val="FONDO 0100"/>
      <sheetName val="FONDO 2085"/>
      <sheetName val="FONDO REPONIBLE"/>
      <sheetName val="PAGADOS A TERCEROS"/>
      <sheetName val="ANALISIS PRESUPUESTARIO"/>
      <sheetName val="EJECUCION PRESUPUESTARIA"/>
      <sheetName val="CAPTACION DIRECTA"/>
      <sheetName val="CAPTACION DIRECTA (2)"/>
      <sheetName val="CAPTACION DIRECTA (3)"/>
      <sheetName val="CAPTACION DIRECTA (4)"/>
      <sheetName val="PRESUPUESTO MODIFICADO"/>
    </sheetNames>
    <sheetDataSet>
      <sheetData sheetId="0"/>
      <sheetData sheetId="1"/>
      <sheetData sheetId="2"/>
      <sheetData sheetId="3">
        <row r="30">
          <cell r="C30">
            <v>1092149396.9198999</v>
          </cell>
          <cell r="E30">
            <v>22772776.900000095</v>
          </cell>
        </row>
      </sheetData>
      <sheetData sheetId="4"/>
      <sheetData sheetId="5">
        <row r="10">
          <cell r="F10">
            <v>824944006.78999996</v>
          </cell>
        </row>
        <row r="13">
          <cell r="F13">
            <v>892960151.37</v>
          </cell>
        </row>
      </sheetData>
      <sheetData sheetId="6"/>
      <sheetData sheetId="7">
        <row r="12">
          <cell r="E12">
            <v>362796175.19010001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9">
          <cell r="D19">
            <v>89133017.150000006</v>
          </cell>
          <cell r="F19">
            <v>25067839.359999999</v>
          </cell>
        </row>
      </sheetData>
      <sheetData sheetId="30"/>
      <sheetData sheetId="31"/>
      <sheetData sheetId="32">
        <row r="11">
          <cell r="B11">
            <v>43653344.395505331</v>
          </cell>
          <cell r="D11">
            <v>43874069.399480887</v>
          </cell>
        </row>
        <row r="12">
          <cell r="B12">
            <v>833354527.32449472</v>
          </cell>
          <cell r="D12">
            <v>837568229.25051904</v>
          </cell>
        </row>
      </sheetData>
      <sheetData sheetId="33">
        <row r="19">
          <cell r="B19">
            <v>8467919.7989647742</v>
          </cell>
          <cell r="D19">
            <v>7588898.9700000007</v>
          </cell>
        </row>
      </sheetData>
      <sheetData sheetId="34">
        <row r="14">
          <cell r="B14">
            <v>1465832.6099999994</v>
          </cell>
          <cell r="D14">
            <v>4403924.4800000004</v>
          </cell>
        </row>
      </sheetData>
      <sheetData sheetId="35"/>
      <sheetData sheetId="36">
        <row r="13">
          <cell r="B13">
            <v>61773537.430000007</v>
          </cell>
          <cell r="D13">
            <v>71950147.370000005</v>
          </cell>
        </row>
      </sheetData>
      <sheetData sheetId="37">
        <row r="12">
          <cell r="B12">
            <v>0</v>
          </cell>
          <cell r="D12">
            <v>21373.97</v>
          </cell>
        </row>
      </sheetData>
      <sheetData sheetId="38">
        <row r="15">
          <cell r="B15">
            <v>3563865.28</v>
          </cell>
          <cell r="D15">
            <v>38545527.869999997</v>
          </cell>
        </row>
        <row r="22">
          <cell r="B22">
            <v>1415037.38</v>
          </cell>
          <cell r="D22">
            <v>250000.93</v>
          </cell>
        </row>
        <row r="26">
          <cell r="B26">
            <v>1654052.54</v>
          </cell>
          <cell r="D26">
            <v>325190</v>
          </cell>
        </row>
      </sheetData>
      <sheetData sheetId="39">
        <row r="13">
          <cell r="B13">
            <v>2044556.33</v>
          </cell>
          <cell r="D13">
            <v>2038456.33</v>
          </cell>
        </row>
        <row r="18">
          <cell r="B18">
            <v>55607197</v>
          </cell>
          <cell r="D18">
            <v>55607197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A3" sqref="A3:H3"/>
    </sheetView>
  </sheetViews>
  <sheetFormatPr baseColWidth="10" defaultColWidth="11.375" defaultRowHeight="15" customHeight="1"/>
  <cols>
    <col min="1" max="1" width="52.375" style="1" customWidth="1"/>
    <col min="2" max="2" width="17.25" style="1" bestFit="1" customWidth="1"/>
    <col min="3" max="3" width="1.75" style="1" customWidth="1"/>
    <col min="4" max="4" width="16.75" style="1" customWidth="1"/>
    <col min="5" max="5" width="1.75" style="1" customWidth="1"/>
    <col min="6" max="6" width="17.25" style="1" bestFit="1" customWidth="1"/>
    <col min="7" max="7" width="1.75" style="1" customWidth="1"/>
    <col min="8" max="8" width="14.75" style="1" customWidth="1"/>
    <col min="9" max="16384" width="11.375" style="1"/>
  </cols>
  <sheetData>
    <row r="1" spans="1:8" ht="99.95" customHeight="1">
      <c r="A1" s="45"/>
      <c r="B1" s="45"/>
      <c r="C1" s="45"/>
      <c r="D1" s="45"/>
      <c r="E1" s="45"/>
      <c r="F1" s="45"/>
      <c r="G1" s="45"/>
      <c r="H1" s="45"/>
    </row>
    <row r="2" spans="1:8" ht="15.95" customHeight="1">
      <c r="A2" s="46" t="s">
        <v>0</v>
      </c>
      <c r="B2" s="47"/>
      <c r="C2" s="47"/>
      <c r="D2" s="47"/>
      <c r="E2" s="47"/>
      <c r="F2" s="47"/>
      <c r="G2" s="47"/>
      <c r="H2" s="47"/>
    </row>
    <row r="3" spans="1:8" ht="15.95" customHeight="1">
      <c r="A3" s="46" t="s">
        <v>1</v>
      </c>
      <c r="B3" s="47"/>
      <c r="C3" s="47"/>
      <c r="D3" s="47"/>
      <c r="E3" s="47"/>
      <c r="F3" s="47"/>
      <c r="G3" s="47"/>
      <c r="H3" s="47"/>
    </row>
    <row r="4" spans="1:8" ht="15.95" customHeight="1">
      <c r="A4" s="46" t="s">
        <v>2</v>
      </c>
      <c r="B4" s="47"/>
      <c r="C4" s="47"/>
      <c r="D4" s="47"/>
      <c r="E4" s="47"/>
      <c r="F4" s="47"/>
      <c r="G4" s="47"/>
      <c r="H4" s="47"/>
    </row>
    <row r="5" spans="1:8" ht="15.95" customHeight="1">
      <c r="A5" s="46" t="s">
        <v>3</v>
      </c>
      <c r="B5" s="47"/>
      <c r="C5" s="47"/>
      <c r="D5" s="47"/>
      <c r="E5" s="47"/>
      <c r="F5" s="47"/>
      <c r="G5" s="47"/>
      <c r="H5" s="47"/>
    </row>
    <row r="6" spans="1:8" ht="15.95" customHeight="1">
      <c r="A6" s="4"/>
      <c r="B6" s="4"/>
      <c r="C6" s="4"/>
      <c r="D6" s="4"/>
      <c r="E6" s="4"/>
      <c r="F6" s="4"/>
      <c r="G6" s="4"/>
      <c r="H6" s="4"/>
    </row>
    <row r="7" spans="1:8" ht="30" customHeight="1">
      <c r="A7" s="5"/>
      <c r="B7" s="6">
        <v>2026</v>
      </c>
      <c r="C7" s="2"/>
      <c r="D7" s="6">
        <v>2025</v>
      </c>
      <c r="E7" s="7"/>
      <c r="F7" s="8" t="s">
        <v>4</v>
      </c>
      <c r="G7" s="9"/>
      <c r="H7" s="8" t="s">
        <v>5</v>
      </c>
    </row>
    <row r="8" spans="1:8" ht="30" customHeight="1">
      <c r="A8" s="5" t="s">
        <v>6</v>
      </c>
      <c r="B8" s="10"/>
      <c r="C8" s="10"/>
      <c r="D8" s="10"/>
      <c r="E8" s="11"/>
      <c r="F8" s="12"/>
      <c r="G8" s="13"/>
      <c r="H8" s="12"/>
    </row>
    <row r="9" spans="1:8" ht="15.75" customHeight="1">
      <c r="A9" s="5" t="s">
        <v>7</v>
      </c>
      <c r="B9" s="14"/>
      <c r="C9" s="14"/>
      <c r="D9" s="14"/>
      <c r="E9" s="4"/>
      <c r="F9" s="4"/>
      <c r="G9" s="4"/>
      <c r="H9" s="4"/>
    </row>
    <row r="10" spans="1:8" ht="15.75" customHeight="1">
      <c r="A10" s="15" t="s">
        <v>8</v>
      </c>
      <c r="B10" s="16">
        <f>'[1]NOTA 7'!D19</f>
        <v>89133017.150000006</v>
      </c>
      <c r="C10" s="16"/>
      <c r="D10" s="16">
        <f>'[1]NOTA 7'!F19</f>
        <v>25067839.359999999</v>
      </c>
      <c r="E10" s="17"/>
      <c r="F10" s="17">
        <f>SUM(B10-D10)</f>
        <v>64065177.790000007</v>
      </c>
      <c r="G10" s="18"/>
      <c r="H10" s="19">
        <f>SUM(F10/B10)</f>
        <v>0.71875921895683303</v>
      </c>
    </row>
    <row r="11" spans="1:8" ht="15.75" customHeight="1">
      <c r="A11" s="15" t="s">
        <v>9</v>
      </c>
      <c r="B11" s="16">
        <f>'[1]NOTA 8'!B11</f>
        <v>43653344.395505331</v>
      </c>
      <c r="C11" s="16"/>
      <c r="D11" s="16">
        <f>'[1]NOTA 8'!D11</f>
        <v>43874069.399480887</v>
      </c>
      <c r="E11" s="17"/>
      <c r="F11" s="17">
        <f t="shared" ref="F11:F13" si="0">SUM(B11-D11)</f>
        <v>-220725.0039755553</v>
      </c>
      <c r="G11" s="18"/>
      <c r="H11" s="19">
        <f>SUM(F11/B11)</f>
        <v>-5.0563137150674243E-3</v>
      </c>
    </row>
    <row r="12" spans="1:8" ht="15.75" customHeight="1">
      <c r="A12" s="15" t="s">
        <v>10</v>
      </c>
      <c r="B12" s="16">
        <f>'[1]NOTA 9'!B19</f>
        <v>8467919.7989647742</v>
      </c>
      <c r="C12" s="16"/>
      <c r="D12" s="16">
        <f>'[1]NOTA 9'!D19</f>
        <v>7588898.9700000007</v>
      </c>
      <c r="E12" s="17"/>
      <c r="F12" s="17">
        <f t="shared" si="0"/>
        <v>879020.82896477357</v>
      </c>
      <c r="G12" s="18"/>
      <c r="H12" s="19">
        <f>SUM(F12/D12)</f>
        <v>0.11582982359360273</v>
      </c>
    </row>
    <row r="13" spans="1:8" ht="15.75" customHeight="1">
      <c r="A13" s="15" t="s">
        <v>11</v>
      </c>
      <c r="B13" s="20">
        <f>'[1]NOTA 10'!B14</f>
        <v>1465832.6099999994</v>
      </c>
      <c r="C13" s="16"/>
      <c r="D13" s="20">
        <f>'[1]NOTA 10'!D14</f>
        <v>4403924.4800000004</v>
      </c>
      <c r="E13" s="17"/>
      <c r="F13" s="17">
        <f t="shared" si="0"/>
        <v>-2938091.870000001</v>
      </c>
      <c r="G13" s="18"/>
      <c r="H13" s="21">
        <f t="shared" ref="H13:H43" si="1">SUM(F13/B13)</f>
        <v>-2.0043843000600199</v>
      </c>
    </row>
    <row r="14" spans="1:8" ht="16.5" customHeight="1" thickBot="1">
      <c r="A14" s="5" t="s">
        <v>12</v>
      </c>
      <c r="B14" s="22">
        <f>SUM(B10:B13)</f>
        <v>142720113.9544701</v>
      </c>
      <c r="C14" s="23"/>
      <c r="D14" s="22">
        <f>SUM(D10:D13)</f>
        <v>80934732.209480897</v>
      </c>
      <c r="E14" s="24"/>
      <c r="F14" s="25">
        <f>SUM(F10:F13)</f>
        <v>61785381.744989216</v>
      </c>
      <c r="G14" s="26"/>
      <c r="H14" s="27">
        <f t="shared" si="1"/>
        <v>0.43291292329474806</v>
      </c>
    </row>
    <row r="15" spans="1:8" ht="16.5" customHeight="1" thickTop="1">
      <c r="A15" s="5"/>
      <c r="B15" s="23"/>
      <c r="C15" s="23"/>
      <c r="D15" s="23"/>
      <c r="E15" s="24"/>
      <c r="F15" s="24"/>
      <c r="G15" s="18"/>
      <c r="H15" s="19"/>
    </row>
    <row r="16" spans="1:8" ht="15.75" customHeight="1">
      <c r="A16" s="5" t="s">
        <v>13</v>
      </c>
      <c r="B16" s="28"/>
      <c r="C16" s="28"/>
      <c r="D16" s="28"/>
      <c r="E16" s="29"/>
      <c r="F16" s="29"/>
      <c r="G16" s="18"/>
      <c r="H16" s="19"/>
    </row>
    <row r="17" spans="1:8" ht="15.75" customHeight="1">
      <c r="A17" s="15" t="s">
        <v>14</v>
      </c>
      <c r="B17" s="16">
        <f>'[1]NOTA 8'!B12</f>
        <v>833354527.32449472</v>
      </c>
      <c r="C17" s="16"/>
      <c r="D17" s="16">
        <f>'[1]NOTA 8'!D12</f>
        <v>837568229.25051904</v>
      </c>
      <c r="E17" s="17"/>
      <c r="F17" s="17">
        <f t="shared" ref="F17:F19" si="2">SUM(B17-D17)</f>
        <v>-4213701.9260243177</v>
      </c>
      <c r="G17" s="18"/>
      <c r="H17" s="19">
        <f>SUM(F17/D17)</f>
        <v>-5.0308760276101486E-3</v>
      </c>
    </row>
    <row r="18" spans="1:8" ht="15.75" customHeight="1">
      <c r="A18" s="15" t="s">
        <v>15</v>
      </c>
      <c r="B18" s="30">
        <f>'[1]NOTA 11'!B13</f>
        <v>61773537.430000007</v>
      </c>
      <c r="C18" s="16"/>
      <c r="D18" s="30">
        <f>'[1]NOTA 11'!D13</f>
        <v>71950147.370000005</v>
      </c>
      <c r="E18" s="17"/>
      <c r="F18" s="17">
        <f t="shared" si="2"/>
        <v>-10176609.939999998</v>
      </c>
      <c r="G18" s="18"/>
      <c r="H18" s="19">
        <f t="shared" si="1"/>
        <v>-0.16474060517469699</v>
      </c>
    </row>
    <row r="19" spans="1:8" ht="15.75" customHeight="1">
      <c r="A19" s="15" t="s">
        <v>16</v>
      </c>
      <c r="B19" s="20">
        <f>'[1]NOTA 12'!B12</f>
        <v>0</v>
      </c>
      <c r="C19" s="16"/>
      <c r="D19" s="20">
        <f>'[1]NOTA 12'!D12</f>
        <v>21373.97</v>
      </c>
      <c r="E19" s="17"/>
      <c r="F19" s="31">
        <f t="shared" si="2"/>
        <v>-21373.97</v>
      </c>
      <c r="G19" s="18"/>
      <c r="H19" s="21">
        <f>SUM(F19/D19)</f>
        <v>-1</v>
      </c>
    </row>
    <row r="20" spans="1:8" ht="15.75" customHeight="1">
      <c r="A20" s="5" t="s">
        <v>17</v>
      </c>
      <c r="B20" s="32">
        <f>SUM(B17:B19)</f>
        <v>895128064.75449467</v>
      </c>
      <c r="C20" s="23"/>
      <c r="D20" s="32">
        <f>SUM(D17:D19)</f>
        <v>909539750.59051907</v>
      </c>
      <c r="E20" s="24"/>
      <c r="F20" s="32">
        <f>SUM(F17:F19)</f>
        <v>-14411685.836024316</v>
      </c>
      <c r="G20" s="26"/>
      <c r="H20" s="33">
        <f t="shared" si="1"/>
        <v>-1.6100138520376953E-2</v>
      </c>
    </row>
    <row r="21" spans="1:8" ht="15.75" customHeight="1" thickBot="1">
      <c r="A21" s="5" t="s">
        <v>18</v>
      </c>
      <c r="B21" s="22">
        <f>B14+B20</f>
        <v>1037848178.7089648</v>
      </c>
      <c r="C21" s="23"/>
      <c r="D21" s="22">
        <f>D14+D20</f>
        <v>990474482.79999995</v>
      </c>
      <c r="E21" s="24"/>
      <c r="F21" s="22">
        <f>F14+F20</f>
        <v>47373695.908964902</v>
      </c>
      <c r="G21" s="26"/>
      <c r="H21" s="34">
        <f t="shared" si="1"/>
        <v>4.5646075101172884E-2</v>
      </c>
    </row>
    <row r="22" spans="1:8" ht="15.75" customHeight="1" thickTop="1">
      <c r="A22" s="5"/>
      <c r="B22" s="23"/>
      <c r="C22" s="23"/>
      <c r="D22" s="23"/>
      <c r="E22" s="24"/>
      <c r="F22" s="24"/>
      <c r="G22" s="18"/>
      <c r="H22" s="19"/>
    </row>
    <row r="23" spans="1:8" ht="15.75" customHeight="1">
      <c r="A23" s="5" t="s">
        <v>19</v>
      </c>
      <c r="B23" s="28"/>
      <c r="C23" s="28"/>
      <c r="D23" s="28"/>
      <c r="E23" s="29"/>
      <c r="F23" s="29"/>
      <c r="G23" s="18"/>
      <c r="H23" s="19"/>
    </row>
    <row r="24" spans="1:8" ht="15.75" customHeight="1">
      <c r="A24" s="5" t="s">
        <v>20</v>
      </c>
      <c r="B24" s="16"/>
      <c r="C24" s="16"/>
      <c r="D24" s="16"/>
      <c r="E24" s="17"/>
      <c r="F24" s="17"/>
      <c r="G24" s="18"/>
      <c r="H24" s="19"/>
    </row>
    <row r="25" spans="1:8" ht="15.75" customHeight="1">
      <c r="A25" s="15" t="s">
        <v>21</v>
      </c>
      <c r="B25" s="16">
        <v>0</v>
      </c>
      <c r="C25" s="16"/>
      <c r="D25" s="16">
        <v>0</v>
      </c>
      <c r="E25" s="17"/>
      <c r="F25" s="17">
        <f t="shared" ref="F25" si="3">SUM(B25-D25)</f>
        <v>0</v>
      </c>
      <c r="G25" s="18"/>
      <c r="H25" s="19">
        <v>0</v>
      </c>
    </row>
    <row r="26" spans="1:8" ht="15.75" customHeight="1">
      <c r="A26" s="15" t="s">
        <v>22</v>
      </c>
      <c r="B26" s="16">
        <f>'[1]NOTA 13'!B15</f>
        <v>3563865.28</v>
      </c>
      <c r="C26" s="16"/>
      <c r="D26" s="16">
        <f>'[1]NOTA 13'!D15</f>
        <v>38545527.869999997</v>
      </c>
      <c r="E26" s="17"/>
      <c r="F26" s="17">
        <f>SUM(B26-D26)</f>
        <v>-34981662.589999996</v>
      </c>
      <c r="G26" s="18"/>
      <c r="H26" s="19">
        <f>SUM(F26/D26)</f>
        <v>-0.90754140682624407</v>
      </c>
    </row>
    <row r="27" spans="1:8" ht="15.75" customHeight="1">
      <c r="A27" s="15" t="s">
        <v>23</v>
      </c>
      <c r="B27" s="16">
        <f>'[1]NOTA 13'!B22</f>
        <v>1415037.38</v>
      </c>
      <c r="C27" s="16"/>
      <c r="D27" s="16">
        <f>'[1]NOTA 13'!D22</f>
        <v>250000.93</v>
      </c>
      <c r="E27" s="17"/>
      <c r="F27" s="17">
        <f>SUM(B27-D27)</f>
        <v>1165036.45</v>
      </c>
      <c r="G27" s="18"/>
      <c r="H27" s="19">
        <f>SUM(F27/D27)</f>
        <v>4.6601284643221126</v>
      </c>
    </row>
    <row r="28" spans="1:8" ht="15.75" customHeight="1">
      <c r="A28" s="15" t="s">
        <v>24</v>
      </c>
      <c r="B28" s="20">
        <f>'[1]NOTA 13'!B26</f>
        <v>1654052.54</v>
      </c>
      <c r="C28" s="16"/>
      <c r="D28" s="20">
        <f>'[1]NOTA 13'!D26</f>
        <v>325190</v>
      </c>
      <c r="E28" s="17"/>
      <c r="F28" s="35">
        <f>SUM(B28-D28)</f>
        <v>1328862.54</v>
      </c>
      <c r="G28" s="18"/>
      <c r="H28" s="21">
        <f>SUM(F28/D28)</f>
        <v>4.0864188320674071</v>
      </c>
    </row>
    <row r="29" spans="1:8" ht="15.75" customHeight="1" thickBot="1">
      <c r="A29" s="5" t="s">
        <v>25</v>
      </c>
      <c r="B29" s="22">
        <f>SUM(B25:B28)</f>
        <v>6632955.2000000002</v>
      </c>
      <c r="C29" s="23"/>
      <c r="D29" s="22">
        <f>SUM(D25:D28)</f>
        <v>39120718.799999997</v>
      </c>
      <c r="E29" s="24"/>
      <c r="F29" s="22">
        <f>SUM(F25:F28)</f>
        <v>-32487763.599999994</v>
      </c>
      <c r="G29" s="26"/>
      <c r="H29" s="36">
        <f>SUM(F29/D29)</f>
        <v>-0.8304490458391065</v>
      </c>
    </row>
    <row r="30" spans="1:8" ht="15.75" customHeight="1" thickTop="1">
      <c r="A30" s="5"/>
      <c r="B30" s="23"/>
      <c r="C30" s="23"/>
      <c r="D30" s="23"/>
      <c r="E30" s="24"/>
      <c r="F30" s="24"/>
      <c r="G30" s="18"/>
      <c r="H30" s="19"/>
    </row>
    <row r="31" spans="1:8" ht="15.75" customHeight="1">
      <c r="A31" s="5" t="s">
        <v>26</v>
      </c>
      <c r="B31" s="28"/>
      <c r="C31" s="28"/>
      <c r="D31" s="28"/>
      <c r="E31" s="29"/>
      <c r="F31" s="29"/>
      <c r="G31" s="18"/>
      <c r="H31" s="19"/>
    </row>
    <row r="32" spans="1:8" ht="15.75" customHeight="1">
      <c r="A32" s="15" t="s">
        <v>27</v>
      </c>
      <c r="B32" s="16">
        <f>'[1]NOTA 14'!B13</f>
        <v>2044556.33</v>
      </c>
      <c r="C32" s="16"/>
      <c r="D32" s="16">
        <f>'[1]NOTA 14'!D13</f>
        <v>2038456.33</v>
      </c>
      <c r="E32" s="17"/>
      <c r="F32" s="17">
        <f t="shared" ref="F32:F33" si="4">SUM(B32-D32)</f>
        <v>6100</v>
      </c>
      <c r="G32" s="18"/>
      <c r="H32" s="19">
        <f t="shared" si="1"/>
        <v>2.983532373500318E-3</v>
      </c>
    </row>
    <row r="33" spans="1:8" ht="15.75" customHeight="1">
      <c r="A33" s="15" t="s">
        <v>28</v>
      </c>
      <c r="B33" s="20">
        <f>'[1]NOTA 14'!B18</f>
        <v>55607197</v>
      </c>
      <c r="C33" s="16"/>
      <c r="D33" s="20">
        <f>'[1]NOTA 14'!D18</f>
        <v>55607197</v>
      </c>
      <c r="E33" s="17"/>
      <c r="F33" s="37">
        <f t="shared" si="4"/>
        <v>0</v>
      </c>
      <c r="G33" s="18"/>
      <c r="H33" s="19">
        <f t="shared" si="1"/>
        <v>0</v>
      </c>
    </row>
    <row r="34" spans="1:8" ht="15.75" customHeight="1">
      <c r="A34" s="5" t="s">
        <v>29</v>
      </c>
      <c r="B34" s="32">
        <f>SUM(B32:B33)</f>
        <v>57651753.329999998</v>
      </c>
      <c r="C34" s="23"/>
      <c r="D34" s="32">
        <f>SUM(D32:D33)</f>
        <v>57645653.329999998</v>
      </c>
      <c r="E34" s="24"/>
      <c r="F34" s="38">
        <f>SUM(F32:F33)</f>
        <v>6100</v>
      </c>
      <c r="G34" s="26"/>
      <c r="H34" s="19">
        <f t="shared" si="1"/>
        <v>1.0580771004627484E-4</v>
      </c>
    </row>
    <row r="35" spans="1:8" ht="15.75" customHeight="1" thickBot="1">
      <c r="A35" s="5" t="s">
        <v>30</v>
      </c>
      <c r="B35" s="22">
        <f>+B29+B34</f>
        <v>64284708.530000001</v>
      </c>
      <c r="C35" s="23"/>
      <c r="D35" s="22">
        <f>+D29+D34</f>
        <v>96766372.129999995</v>
      </c>
      <c r="E35" s="24"/>
      <c r="F35" s="25">
        <f>+F29+F34</f>
        <v>-32481663.599999994</v>
      </c>
      <c r="G35" s="26"/>
      <c r="H35" s="19">
        <f t="shared" si="1"/>
        <v>-0.50527822778945397</v>
      </c>
    </row>
    <row r="36" spans="1:8" ht="15.75" customHeight="1" thickTop="1">
      <c r="A36" s="5"/>
      <c r="B36" s="23"/>
      <c r="C36" s="23"/>
      <c r="D36" s="23"/>
      <c r="E36" s="24"/>
      <c r="F36" s="24"/>
      <c r="G36" s="18"/>
      <c r="H36" s="19"/>
    </row>
    <row r="37" spans="1:8" ht="15.75" customHeight="1">
      <c r="A37" s="5" t="s">
        <v>31</v>
      </c>
      <c r="B37" s="28"/>
      <c r="C37" s="28"/>
      <c r="D37" s="28"/>
      <c r="E37" s="29"/>
      <c r="F37" s="29"/>
      <c r="G37" s="18"/>
      <c r="H37" s="19"/>
    </row>
    <row r="38" spans="1:8" ht="15.75" customHeight="1">
      <c r="A38" s="15" t="s">
        <v>32</v>
      </c>
      <c r="B38" s="16">
        <f>B21-B35-B39-B40</f>
        <v>-1011546078.1109351</v>
      </c>
      <c r="C38" s="16"/>
      <c r="D38" s="16">
        <f>D21-D35-D39-D40</f>
        <v>45991326.9799999</v>
      </c>
      <c r="E38" s="17"/>
      <c r="F38" s="17">
        <f>+B38-D38</f>
        <v>-1057537405.090935</v>
      </c>
      <c r="G38" s="18"/>
      <c r="H38" s="19">
        <f>SUM(F38/B38)</f>
        <v>1.0454663687351631</v>
      </c>
    </row>
    <row r="39" spans="1:8" ht="15.75" customHeight="1">
      <c r="A39" s="15" t="s">
        <v>33</v>
      </c>
      <c r="B39" s="16">
        <f>'[1]Estado de Rendimiento Financier'!C30</f>
        <v>1092149396.9198999</v>
      </c>
      <c r="C39" s="16"/>
      <c r="D39" s="16">
        <f>'[1]Estado de Rendimiento Financier'!E30</f>
        <v>22772776.900000095</v>
      </c>
      <c r="E39" s="17"/>
      <c r="F39" s="17">
        <f>SUM(B39-D39)</f>
        <v>1069376620.0198998</v>
      </c>
      <c r="G39" s="18"/>
      <c r="H39" s="19">
        <f>SUM(F39/D39)</f>
        <v>46.958551638904225</v>
      </c>
    </row>
    <row r="40" spans="1:8" ht="15.75" customHeight="1">
      <c r="A40" s="15" t="s">
        <v>34</v>
      </c>
      <c r="B40" s="16">
        <f>SUM('[1]Estado de Cambio de Patrimonio'!F13)</f>
        <v>892960151.37</v>
      </c>
      <c r="C40" s="16"/>
      <c r="D40" s="16">
        <f>SUM('[1]Estado de Cambio de Patrimonio'!F10)</f>
        <v>824944006.78999996</v>
      </c>
      <c r="E40" s="17"/>
      <c r="F40" s="17">
        <f>SUM(B40-D40)</f>
        <v>68016144.580000043</v>
      </c>
      <c r="G40" s="18"/>
      <c r="H40" s="21">
        <v>0</v>
      </c>
    </row>
    <row r="41" spans="1:8" ht="15.75" customHeight="1" thickBot="1">
      <c r="A41" s="5" t="s">
        <v>35</v>
      </c>
      <c r="B41" s="22">
        <f>SUM(B38:B40)</f>
        <v>973563470.17896485</v>
      </c>
      <c r="C41" s="23"/>
      <c r="D41" s="22">
        <f>SUM(D38:D40)</f>
        <v>893708110.66999996</v>
      </c>
      <c r="E41" s="24"/>
      <c r="F41" s="22">
        <f>SUM(F38:F40)</f>
        <v>79855359.508964896</v>
      </c>
      <c r="G41" s="26"/>
      <c r="H41" s="27">
        <f>SUM(F41/B41)</f>
        <v>8.2023783713131224E-2</v>
      </c>
    </row>
    <row r="42" spans="1:8" ht="15.75" customHeight="1" thickTop="1">
      <c r="A42" s="39"/>
      <c r="B42" s="3"/>
      <c r="C42" s="40"/>
      <c r="D42" s="3"/>
      <c r="E42" s="41"/>
      <c r="F42" s="3"/>
      <c r="G42" s="18"/>
      <c r="H42" s="19"/>
    </row>
    <row r="43" spans="1:8" ht="15.75" customHeight="1" thickBot="1">
      <c r="A43" s="39" t="s">
        <v>36</v>
      </c>
      <c r="B43" s="22">
        <f>+B35+B41</f>
        <v>1037848178.7089648</v>
      </c>
      <c r="C43" s="23"/>
      <c r="D43" s="22">
        <f>+D35+D41</f>
        <v>990474482.79999995</v>
      </c>
      <c r="E43" s="24"/>
      <c r="F43" s="25">
        <f>+F35+F41</f>
        <v>47373695.908964902</v>
      </c>
      <c r="G43" s="26"/>
      <c r="H43" s="34">
        <f t="shared" si="1"/>
        <v>4.5646075101172884E-2</v>
      </c>
    </row>
    <row r="44" spans="1:8" ht="15.75" customHeight="1" thickTop="1">
      <c r="A44" s="42"/>
      <c r="B44" s="24"/>
      <c r="C44" s="24"/>
      <c r="D44" s="24"/>
      <c r="E44" s="24"/>
      <c r="F44" s="18"/>
      <c r="G44" s="18"/>
      <c r="H44" s="43"/>
    </row>
    <row r="45" spans="1:8" ht="15.75" customHeight="1">
      <c r="A45" s="42"/>
      <c r="B45" s="24"/>
      <c r="C45" s="24"/>
      <c r="D45" s="24"/>
      <c r="E45" s="24"/>
      <c r="F45" s="18"/>
      <c r="G45" s="18"/>
      <c r="H45" s="43"/>
    </row>
    <row r="46" spans="1:8" ht="90" customHeight="1">
      <c r="A46" s="12" t="s">
        <v>37</v>
      </c>
      <c r="B46" s="24"/>
      <c r="C46" s="24"/>
      <c r="D46" s="44" t="s">
        <v>38</v>
      </c>
      <c r="E46" s="44"/>
      <c r="F46" s="44"/>
      <c r="G46" s="44"/>
      <c r="H46" s="44"/>
    </row>
    <row r="47" spans="1:8" ht="15.75" customHeight="1">
      <c r="A47" s="4"/>
      <c r="B47" s="4"/>
      <c r="C47" s="4"/>
      <c r="D47" s="4"/>
      <c r="E47" s="4"/>
      <c r="F47" s="4"/>
      <c r="G47" s="4"/>
      <c r="H47" s="4"/>
    </row>
    <row r="48" spans="1:8" ht="15.75" customHeight="1">
      <c r="A48" s="4"/>
      <c r="B48" s="4"/>
      <c r="C48" s="4"/>
      <c r="D48" s="4"/>
      <c r="E48" s="4"/>
      <c r="F48" s="4"/>
      <c r="G48" s="4"/>
      <c r="H48" s="4"/>
    </row>
    <row r="49" spans="1:8" ht="15.75" customHeight="1">
      <c r="A49" s="4"/>
      <c r="B49" s="4"/>
      <c r="C49" s="4"/>
      <c r="D49" s="4"/>
      <c r="E49" s="4"/>
      <c r="F49" s="4"/>
      <c r="G49" s="4"/>
      <c r="H49" s="4"/>
    </row>
  </sheetData>
  <mergeCells count="6">
    <mergeCell ref="D46:H46"/>
    <mergeCell ref="A1:H1"/>
    <mergeCell ref="A2:H2"/>
    <mergeCell ref="A3:H3"/>
    <mergeCell ref="A4:H4"/>
    <mergeCell ref="A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dcterms:created xsi:type="dcterms:W3CDTF">2026-07-16T14:32:23Z</dcterms:created>
  <dcterms:modified xsi:type="dcterms:W3CDTF">2026-07-16T18:38:12Z</dcterms:modified>
</cp:coreProperties>
</file>