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mayo 2025 transparencia\Relación de Ingresos y Egresos – Mayo 2025\"/>
    </mc:Choice>
  </mc:AlternateContent>
  <bookViews>
    <workbookView xWindow="-120" yWindow="-120" windowWidth="29040" windowHeight="15840"/>
  </bookViews>
  <sheets>
    <sheet name="Ingresos y egresos may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H26" i="2"/>
  <c r="J21" i="2"/>
  <c r="J65" i="2"/>
  <c r="J59" i="2"/>
  <c r="J33" i="2"/>
  <c r="J32" i="2"/>
  <c r="R26" i="2" l="1"/>
  <c r="J23" i="2"/>
  <c r="J22" i="2"/>
  <c r="I37" i="2"/>
  <c r="J37" i="2" s="1"/>
  <c r="I35" i="2"/>
  <c r="J35" i="2" s="1"/>
  <c r="I34" i="2"/>
  <c r="J34" i="2" s="1"/>
  <c r="I32" i="2"/>
  <c r="I31" i="2"/>
  <c r="J31" i="2" s="1"/>
  <c r="I29" i="2"/>
  <c r="I25" i="2"/>
  <c r="J25" i="2" s="1"/>
  <c r="I23" i="2"/>
  <c r="H21" i="2"/>
  <c r="I20" i="2"/>
  <c r="J20" i="2" s="1"/>
  <c r="I17" i="2"/>
  <c r="J17" i="2" s="1"/>
  <c r="H17" i="2"/>
  <c r="G55" i="2"/>
  <c r="H29" i="2"/>
  <c r="J29" i="2" s="1"/>
  <c r="H24" i="2"/>
  <c r="H19" i="2"/>
  <c r="I19" i="2" s="1"/>
  <c r="H14" i="2"/>
  <c r="I14" i="2" s="1"/>
  <c r="G24" i="2"/>
  <c r="I24" i="2" s="1"/>
  <c r="G19" i="2"/>
  <c r="J19" i="2" s="1"/>
  <c r="G17" i="2"/>
  <c r="G14" i="2"/>
  <c r="G13" i="2"/>
  <c r="H13" i="2" s="1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I13" i="2" l="1"/>
  <c r="J13" i="2" s="1"/>
  <c r="J14" i="2"/>
  <c r="I55" i="2"/>
  <c r="J55" i="2" s="1"/>
  <c r="I21" i="2"/>
  <c r="J24" i="2"/>
  <c r="D77" i="2"/>
  <c r="H12" i="2"/>
  <c r="E76" i="2"/>
  <c r="E86" i="2" s="1"/>
  <c r="D86" i="2"/>
  <c r="R21" i="2" l="1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F77" i="2" l="1"/>
  <c r="H77" i="2"/>
  <c r="L77" i="2"/>
  <c r="O86" i="2"/>
  <c r="M86" i="2"/>
  <c r="J77" i="2"/>
  <c r="N86" i="2"/>
  <c r="G77" i="2"/>
  <c r="Q86" i="2"/>
  <c r="R46" i="2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l="1"/>
  <c r="H86" i="2"/>
  <c r="I86" i="2"/>
  <c r="G86" i="2"/>
  <c r="R18" i="2"/>
  <c r="R76" i="2" s="1"/>
  <c r="R86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<sst xmlns="http://schemas.openxmlformats.org/spreadsheetml/2006/main" count="105" uniqueCount="105">
  <si>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</si>
  <si>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</si>
  <si>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</si>
  <si>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</si>
  <si>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</si>
  <si>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</si>
  <si>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</si>
  <si>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</si>
  <si>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</si>
  <si>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</si>
  <si>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</si>
  <si>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</si>
  <si>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</si>
  <si>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</si>
  <si>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</si>
  <si>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</si>
  <si>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</si>
  <si>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</si>
  <si>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</si>
  <si>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</si>
  <si>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</si>
  <si>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</si>
  <si>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</si>
  <si>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</si>
  <si>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</si>
  <si>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</si>
  <si>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</si>
  <si>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</si>
  <si>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</si>
  <si>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</si>
  <si>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</si>
  <si>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</si>
  <si>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</si>
  <si>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</si>
  <si>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</si>
  <si>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</si>
  <si>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</si>
  <si>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</si>
  <si>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</si>
  <si>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</si>
  <si>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</si>
  <si>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</si>
  <si>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</si>
  <si>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</si>
  <si>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</si>
  <si>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</si>
  <si>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</si>
  <si>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</si>
  <si>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</si>
  <si>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</si>
  <si>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</si>
  <si>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</si>
  <si>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</si>
  <si>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</si>
  <si>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</si>
  <si>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</si>
  <si>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</si>
  <si>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</si>
  <si>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</si>
  <si>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</si>
  <si>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</si>
  <si>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</si>
  <si>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</si>
  <si>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</si>
  <si>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</si>
  <si>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</si>
  <si>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</si>
  <si>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</si>
  <si>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</si>
  <si>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</si>
  <si>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</si>
  <si>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</si>
  <si>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</si>
  <si>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</si>
  <si>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</si>
  <si>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</si>
  <si>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</si>
  <si>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</si>
  <si>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</si>
  <si>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</si>
  <si>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</si>
  <si>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</si>
  <si>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</si>
  <si>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</si>
  <si>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</si>
  <si>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</si>
  <si>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</si>
  <si>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</si>
  <si>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</si>
  <si>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</si>
  <si>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</si>
  <si>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</si>
  <si>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</si>
  <si>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</si>
  <si>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</si>
  <si>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</si>
  <si>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</si>
  <si>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</si>
  <si>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</si>
  <si>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</si>
  <si>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      Analista Dep. de Presupuesto                                                                                  </t>
  </si>
  <si>
    <t xml:space="preserve">  Revisado por:   Lic. Maria Mercedes Troncoso</t>
  </si>
  <si>
    <t xml:space="preserve">                                                       Preparado por:   Valentina de la Cruz                                                                           </t>
  </si>
  <si>
    <t>Directora Financiera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</si>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</sst>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657226</xdr:colOff>
      <xdr:row>2</xdr:row>
      <xdr:rowOff>123825</xdr:rowOff>
    </xdr:from>
    <xdr:to>
      <xdr:col>2</xdr:col>
      <xdr:colOff>1666876</xdr:colOff>
      <xdr:row>5</xdr:row>
      <xdr:rowOff>171449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50482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98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49" t="s">
        <v>96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97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57" t="s">
        <v>99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9" t="s">
        <v>90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36"/>
    </row>
    <row r="7" spans="3:19" ht="15.75" customHeight="1" x14ac:dyDescent="0.25">
      <c r="C7" s="45" t="s">
        <v>75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53" t="s">
        <v>65</v>
      </c>
      <c r="D9" s="55" t="s">
        <v>92</v>
      </c>
      <c r="E9" s="55" t="s">
        <v>91</v>
      </c>
      <c r="F9" s="46" t="s">
        <v>89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54"/>
      <c r="D10" s="56"/>
      <c r="E10" s="5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1512982.02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342971205.69</v>
      </c>
    </row>
    <row r="13" spans="3:19" x14ac:dyDescent="0.25">
      <c r="C13" s="3" t="s">
        <v>2</v>
      </c>
      <c r="D13" s="34">
        <v>536451238</v>
      </c>
      <c r="E13" s="35">
        <v>1512982.02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219609021.02000001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91459329.049999997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31902855.620000001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6860482.1699999999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24142427.319999997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6803376.2199999997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36226</v>
      </c>
    </row>
    <row r="21" spans="3:18" x14ac:dyDescent="0.25">
      <c r="C21" s="3" t="s">
        <v>10</v>
      </c>
      <c r="D21" s="35">
        <v>10000000</v>
      </c>
      <c r="E21" s="40">
        <v>0</v>
      </c>
      <c r="F21" s="40">
        <v>0</v>
      </c>
      <c r="G21" s="44">
        <v>3318460</v>
      </c>
      <c r="H21" s="36">
        <f>1670862.5</f>
        <v>1670862.5</v>
      </c>
      <c r="I21" s="40">
        <f>3842120-H21</f>
        <v>2171257.5</v>
      </c>
      <c r="J21" s="40">
        <f>3842120-H21-I21</f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f>+F21+G21+H21+I21+J21+K21+L21+M21+N21+O21+P21+Q21-G21</f>
        <v>3842120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348752.54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8600965.3599999994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1980659.54</v>
      </c>
      <c r="I25" s="13">
        <f>2179182.74-H25</f>
        <v>198523.20000000019</v>
      </c>
      <c r="J25" s="12">
        <f>2236900.09-H25-I25</f>
        <v>57717.349999999627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2236900.09</v>
      </c>
    </row>
    <row r="26" spans="3:18" x14ac:dyDescent="0.25">
      <c r="C26" s="3" t="s">
        <v>15</v>
      </c>
      <c r="D26" s="35">
        <v>4060000</v>
      </c>
      <c r="E26" s="40">
        <v>0</v>
      </c>
      <c r="F26" s="40">
        <v>0</v>
      </c>
      <c r="G26" s="44">
        <v>882049.04</v>
      </c>
      <c r="H26" s="40">
        <f>882049.04-G26</f>
        <v>0</v>
      </c>
      <c r="I26" s="40">
        <f>785234.91-H26</f>
        <v>785234.91</v>
      </c>
      <c r="J26" s="40">
        <f>1016127.11-I26</f>
        <v>230892.19999999995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f>+F26+G26+H26+I26+J26+K26+L26+M26+N26+O26+P26+Q26-G26</f>
        <v>1016127.1100000001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1248000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11">
        <f t="shared" si="7"/>
        <v>1112843.3300000005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8396682.1899999995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133860</v>
      </c>
      <c r="H29" s="36">
        <f>313862.3-G29</f>
        <v>180002.3</v>
      </c>
      <c r="I29" s="12">
        <f>322142.3-G29-H29</f>
        <v>8280</v>
      </c>
      <c r="J29" s="12">
        <f>434519.9-G29-H29-I29</f>
        <v>112377.60000000003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434519.9</v>
      </c>
    </row>
    <row r="30" spans="3:18" s="4" customFormat="1" x14ac:dyDescent="0.25">
      <c r="C30" s="41" t="s">
        <v>19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34">
        <v>222.55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f t="shared" ref="R30:R37" si="10">+F30+G30+H30+I30+J30+K30+L30+M30+N30+O30+P30+Q30</f>
        <v>222.55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12">
        <f>653879.85-H31-I31</f>
        <v>324810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653879.85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12">
        <f>12744-H32</f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12">
        <f>69131.9-I33</f>
        <v>67871.899999999994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69131.899999999994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12">
        <f>29908.47-H34-I34</f>
        <v>17029.920000000002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29908.47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12">
        <f>5437336.36-H35-I35</f>
        <v>12470.970000000671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5437336.3600000003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12">
        <f>1758939.16-H37-I37</f>
        <v>578060.3899999999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1758939.16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12117819.26</v>
      </c>
      <c r="F54" s="19">
        <f t="shared" ref="F54:L54" si="17">+F55+F56+F57+F58+F59+F60+F61+F62+F63</f>
        <v>0</v>
      </c>
      <c r="G54" s="14">
        <f t="shared" si="17"/>
        <v>11908664.58</v>
      </c>
      <c r="H54" s="14">
        <f t="shared" si="17"/>
        <v>0</v>
      </c>
      <c r="I54" s="11">
        <f t="shared" si="17"/>
        <v>488615.86</v>
      </c>
      <c r="J54" s="11">
        <f t="shared" si="17"/>
        <v>92040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12489320.439999999</v>
      </c>
    </row>
    <row r="55" spans="3:18" x14ac:dyDescent="0.25">
      <c r="C55" s="3" t="s">
        <v>44</v>
      </c>
      <c r="D55" s="35">
        <v>2975000</v>
      </c>
      <c r="E55" s="12">
        <v>409119.26</v>
      </c>
      <c r="F55" s="18">
        <v>0</v>
      </c>
      <c r="G55" s="36">
        <f>609083.84-E55</f>
        <v>199964.57999999996</v>
      </c>
      <c r="H55" s="13">
        <v>0</v>
      </c>
      <c r="I55" s="13">
        <f>688580.44-G55</f>
        <v>488615.86</v>
      </c>
      <c r="J55" s="13">
        <f>688580.44-G55-I55</f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688580.44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92040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13166723.109999999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13166723.109999999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14162814.27</v>
      </c>
      <c r="F76" s="20">
        <f t="shared" ref="F76:L76" si="32">+F12+F18+F28+F38+F46+F54+F64+F69+F72</f>
        <v>64819230.840000004</v>
      </c>
      <c r="G76" s="15">
        <f t="shared" si="32"/>
        <v>80490716.169999987</v>
      </c>
      <c r="H76" s="15">
        <f t="shared" si="32"/>
        <v>74036099.060000017</v>
      </c>
      <c r="I76" s="15">
        <f t="shared" si="32"/>
        <v>109609339.09999998</v>
      </c>
      <c r="J76" s="15">
        <f t="shared" si="32"/>
        <v>76411482.62000002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401166358.75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104</v>
      </c>
      <c r="D86" s="32">
        <f>+D76+D77</f>
        <v>1128343962</v>
      </c>
      <c r="E86" s="32">
        <f>+E76+E77</f>
        <v>14162814.27</v>
      </c>
      <c r="F86" s="27">
        <f t="shared" ref="F86:R86" si="39">+F76+F77</f>
        <v>64819230.840000004</v>
      </c>
      <c r="G86" s="27">
        <f t="shared" si="39"/>
        <v>80490716.169999987</v>
      </c>
      <c r="H86" s="27">
        <f t="shared" si="39"/>
        <v>74036099.060000017</v>
      </c>
      <c r="I86" s="27">
        <f t="shared" si="39"/>
        <v>109609339.09999998</v>
      </c>
      <c r="J86" s="27">
        <f t="shared" si="39"/>
        <v>76411482.62000002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401166358.75</v>
      </c>
    </row>
    <row r="88" spans="3:18" ht="15.75" thickBot="1" x14ac:dyDescent="0.3">
      <c r="J88" s="39"/>
    </row>
    <row r="89" spans="3:18" ht="15.75" thickBot="1" x14ac:dyDescent="0.3">
      <c r="C89" s="9" t="s">
        <v>93</v>
      </c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</row>
    <row r="97" spans="3:13" x14ac:dyDescent="0.25">
      <c r="C97" s="29" t="s">
        <v>102</v>
      </c>
      <c r="G97" s="30"/>
      <c r="H97" s="29" t="s">
        <v>101</v>
      </c>
      <c r="I97" s="29"/>
      <c r="J97" s="29"/>
      <c r="K97" s="29"/>
      <c r="L97" s="29"/>
      <c r="M97" s="30"/>
    </row>
    <row r="98" spans="3:13" x14ac:dyDescent="0.25">
      <c r="C98" s="31" t="s">
        <v>100</v>
      </c>
      <c r="H98" s="31"/>
      <c r="I98" s="31" t="s">
        <v>103</v>
      </c>
      <c r="J98" s="31"/>
      <c r="K98" s="31"/>
      <c r="L98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2025-06-10T14:04:32Z</cp:lastPrinted>
  <dcterms:created xsi:type="dcterms:W3CDTF">2021-07-29T18:58:50Z</dcterms:created>
  <dcterms:modified xsi:type="dcterms:W3CDTF">2025-06-13T18:52:53Z</dcterms:modified>
</cp:coreProperties>
</file>