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yneuman\Desktop\"/>
    </mc:Choice>
  </mc:AlternateContent>
  <xr:revisionPtr revIDLastSave="0" documentId="8_{24C38620-9073-460A-A87E-FAF37F6279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E27" i="1"/>
  <c r="C27" i="1"/>
  <c r="G26" i="1"/>
  <c r="G25" i="1"/>
  <c r="G24" i="1"/>
  <c r="I24" i="1" s="1"/>
  <c r="G23" i="1"/>
  <c r="G22" i="1"/>
  <c r="G21" i="1"/>
  <c r="I21" i="1" s="1"/>
  <c r="G20" i="1"/>
  <c r="G27" i="1" s="1"/>
  <c r="I27" i="1" s="1"/>
  <c r="G19" i="1"/>
  <c r="I19" i="1" s="1"/>
  <c r="I14" i="1"/>
  <c r="G14" i="1"/>
  <c r="G13" i="1"/>
  <c r="I13" i="1" s="1"/>
  <c r="G12" i="1"/>
  <c r="I12" i="1" s="1"/>
  <c r="E11" i="1"/>
  <c r="E15" i="1" s="1"/>
  <c r="E32" i="1" s="1"/>
  <c r="C11" i="1"/>
  <c r="C15" i="1" s="1"/>
  <c r="C32" i="1" s="1"/>
  <c r="I20" i="1" l="1"/>
  <c r="G11" i="1"/>
  <c r="G15" i="1" l="1"/>
  <c r="I11" i="1"/>
  <c r="G32" i="1" l="1"/>
  <c r="I32" i="1" s="1"/>
  <c r="I15" i="1"/>
</calcChain>
</file>

<file path=xl/sharedStrings.xml><?xml version="1.0" encoding="utf-8"?>
<sst xmlns="http://schemas.openxmlformats.org/spreadsheetml/2006/main" count="36" uniqueCount="34">
  <si>
    <t>Dirección Financiera</t>
  </si>
  <si>
    <t>Estado de Rendimiento Financiero</t>
  </si>
  <si>
    <t>Ejercicio del 01 de enero al 30 de junio de 2025 y del 01 de enero al 31 de diciembre de 2024</t>
  </si>
  <si>
    <t>Valores En RD$</t>
  </si>
  <si>
    <t>Variacion Absoluta</t>
  </si>
  <si>
    <t>Variacion Relativa</t>
  </si>
  <si>
    <t>Ingresos (Nota 15)</t>
  </si>
  <si>
    <t>Transferencias Según Presupuesto (Gobierno Central)</t>
  </si>
  <si>
    <t>Ingresos Por Captación Directa</t>
  </si>
  <si>
    <t>Ingresos Por Fondos PROGEF</t>
  </si>
  <si>
    <t>Recargos, Multas Y Otros Ingresos</t>
  </si>
  <si>
    <t>Total ingresos</t>
  </si>
  <si>
    <t xml:space="preserve">Gastos </t>
  </si>
  <si>
    <t>Remuneraciones Y Contribuciones (Sueldos, Salarios Y Beneficios A Empleados)</t>
  </si>
  <si>
    <t>Objeto 1</t>
  </si>
  <si>
    <t>Contratacion De Servicios (Subvenciones Y Otros Pagos Por Transferencias)</t>
  </si>
  <si>
    <t>Objeto 2</t>
  </si>
  <si>
    <t>Suministros Y Material Para Consumo</t>
  </si>
  <si>
    <t>Objeto 3</t>
  </si>
  <si>
    <t>Disminucion Cuentas Por Pagar</t>
  </si>
  <si>
    <t>Objeto 4</t>
  </si>
  <si>
    <t>Gasto De Depreciación Y Amortización</t>
  </si>
  <si>
    <t>Deterioro Del Valor De Propiedad, Planta Y Equipo (Bienes Muebles Inmuebles E Intangibles)</t>
  </si>
  <si>
    <t>Objeto 6</t>
  </si>
  <si>
    <t>Otros Gastos (Obras)</t>
  </si>
  <si>
    <t>Objeto 7</t>
  </si>
  <si>
    <t>0.00%</t>
  </si>
  <si>
    <t>Gastos Financieros</t>
  </si>
  <si>
    <t>Total gastos</t>
  </si>
  <si>
    <t>Ganancia (Perdida) Por Diferencia Cambiaria (N/A)</t>
  </si>
  <si>
    <t>Participación En Resultado De Asociadas (N/A)</t>
  </si>
  <si>
    <t>Resultado Del Período (Ahorro / Desahorro)</t>
  </si>
  <si>
    <r>
      <t xml:space="preserve">Preparado por:
</t>
    </r>
    <r>
      <rPr>
        <b/>
        <sz val="10"/>
        <color theme="1"/>
        <rFont val="Hervalit"/>
      </rPr>
      <t xml:space="preserve">Felipe López García
</t>
    </r>
    <r>
      <rPr>
        <sz val="10"/>
        <color theme="1"/>
        <rFont val="Hervalit"/>
      </rPr>
      <t>Encargado de Contabilidad</t>
    </r>
  </si>
  <si>
    <r>
      <t xml:space="preserve">Revisado por:
</t>
    </r>
    <r>
      <rPr>
        <b/>
        <sz val="10"/>
        <color theme="1"/>
        <rFont val="Hervalit"/>
      </rPr>
      <t xml:space="preserve">María Mercedes Troncoso
</t>
    </r>
    <r>
      <rPr>
        <sz val="10"/>
        <color theme="1"/>
        <rFont val="Hervalit"/>
      </rPr>
      <t>Directora Financiera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</si>
</sst>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Hervalit"/>
    </font>
    <font>
      <b/>
      <sz val="10"/>
      <color rgb="FF000000"/>
      <name val="Hervalit"/>
    </font>
    <font>
      <b/>
      <sz val="12"/>
      <color theme="1"/>
      <name val="Hervalit"/>
    </font>
    <font>
      <sz val="12"/>
      <name val="Hervalit"/>
    </font>
    <font>
      <b/>
      <sz val="10"/>
      <color theme="1"/>
      <name val="Hervalit"/>
    </font>
    <font>
      <sz val="10"/>
      <name val="Hervalit"/>
    </font>
    <font>
      <b/>
      <sz val="10"/>
      <color rgb="FF333333"/>
      <name val="Hervalit"/>
    </font>
    <font>
      <sz val="10"/>
      <color theme="1"/>
      <name val="Hervalit"/>
    </font>
    <font>
      <sz val="10"/>
      <color rgb="FF333333"/>
      <name val="Hervalit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5" fillId="2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 wrapText="1"/>
    </xf>
    <xf numFmtId="43" fontId="8" fillId="2" borderId="0" xfId="0" applyNumberFormat="1" applyFont="1" applyFill="1" applyAlignment="1">
      <alignment horizontal="right" vertical="center" wrapText="1"/>
    </xf>
    <xf numFmtId="43" fontId="8" fillId="2" borderId="0" xfId="0" applyNumberFormat="1" applyFont="1" applyFill="1" applyAlignment="1">
      <alignment horizontal="right" vertical="center"/>
    </xf>
    <xf numFmtId="43" fontId="9" fillId="2" borderId="0" xfId="0" applyNumberFormat="1" applyFont="1" applyFill="1" applyAlignment="1">
      <alignment horizontal="right" vertical="center" wrapText="1"/>
    </xf>
    <xf numFmtId="43" fontId="8" fillId="2" borderId="0" xfId="0" applyNumberFormat="1" applyFont="1" applyFill="1" applyAlignment="1">
      <alignment vertical="center"/>
    </xf>
    <xf numFmtId="10" fontId="8" fillId="2" borderId="0" xfId="0" applyNumberFormat="1" applyFont="1" applyFill="1" applyAlignment="1">
      <alignment horizontal="right" vertical="center"/>
    </xf>
    <xf numFmtId="43" fontId="8" fillId="2" borderId="3" xfId="0" applyNumberFormat="1" applyFont="1" applyFill="1" applyBorder="1" applyAlignment="1">
      <alignment horizontal="right" vertical="center" wrapText="1"/>
    </xf>
    <xf numFmtId="43" fontId="9" fillId="2" borderId="3" xfId="0" applyNumberFormat="1" applyFont="1" applyFill="1" applyBorder="1" applyAlignment="1">
      <alignment horizontal="right" vertical="center" wrapText="1"/>
    </xf>
    <xf numFmtId="9" fontId="8" fillId="2" borderId="3" xfId="0" applyNumberFormat="1" applyFont="1" applyFill="1" applyBorder="1" applyAlignment="1">
      <alignment horizontal="right" vertical="center"/>
    </xf>
    <xf numFmtId="43" fontId="5" fillId="2" borderId="0" xfId="0" applyNumberFormat="1" applyFont="1" applyFill="1" applyAlignment="1">
      <alignment horizontal="right" vertical="center" wrapText="1"/>
    </xf>
    <xf numFmtId="43" fontId="7" fillId="2" borderId="0" xfId="0" applyNumberFormat="1" applyFont="1" applyFill="1" applyAlignment="1">
      <alignment horizontal="right" vertical="center" wrapText="1"/>
    </xf>
    <xf numFmtId="9" fontId="7" fillId="2" borderId="0" xfId="0" applyNumberFormat="1" applyFont="1" applyFill="1" applyAlignment="1">
      <alignment horizontal="right" vertical="center" wrapText="1"/>
    </xf>
    <xf numFmtId="9" fontId="8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right" vertical="center"/>
    </xf>
    <xf numFmtId="10" fontId="7" fillId="2" borderId="0" xfId="0" applyNumberFormat="1" applyFont="1" applyFill="1" applyAlignment="1">
      <alignment horizontal="right" vertical="center" wrapText="1"/>
    </xf>
    <xf numFmtId="9" fontId="8" fillId="2" borderId="0" xfId="0" applyNumberFormat="1" applyFont="1" applyFill="1" applyAlignment="1">
      <alignment horizontal="right" vertical="center"/>
    </xf>
    <xf numFmtId="43" fontId="5" fillId="2" borderId="4" xfId="0" applyNumberFormat="1" applyFont="1" applyFill="1" applyBorder="1" applyAlignment="1">
      <alignment horizontal="right" vertical="center" wrapText="1"/>
    </xf>
    <xf numFmtId="43" fontId="7" fillId="2" borderId="4" xfId="0" applyNumberFormat="1" applyFont="1" applyFill="1" applyBorder="1" applyAlignment="1">
      <alignment horizontal="right" vertical="center" wrapText="1"/>
    </xf>
    <xf numFmtId="10" fontId="5" fillId="2" borderId="4" xfId="0" applyNumberFormat="1" applyFont="1" applyFill="1" applyBorder="1" applyAlignment="1">
      <alignment vertical="center"/>
    </xf>
    <xf numFmtId="10" fontId="8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1</xdr:row>
      <xdr:rowOff>76201</xdr:rowOff>
    </xdr:from>
    <xdr:to>
      <xdr:col>1</xdr:col>
      <xdr:colOff>1149037</xdr:colOff>
      <xdr:row>6</xdr:row>
      <xdr:rowOff>66676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144CBA-9CAD-40A7-B30E-5959E45B2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" y="266701"/>
          <a:ext cx="2234887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37"/>
  <sheetViews>
    <sheetView tabSelected="1" workbookViewId="0">
      <selection activeCell="N20" sqref="M20:N20"/>
    </sheetView>
  </sheetViews>
  <sheetFormatPr baseColWidth="10" defaultRowHeight="15"/>
  <cols>
    <col min="1" max="1" width="23.85546875" customWidth="1"/>
    <col min="2" max="2" width="30.28515625" customWidth="1"/>
    <col min="3" max="3" width="28.5703125" customWidth="1"/>
    <col min="5" max="5" width="25.140625" customWidth="1"/>
    <col min="7" max="7" width="19.5703125" customWidth="1"/>
    <col min="9" max="9" width="15.28515625" customWidth="1"/>
  </cols>
  <sheetData>
    <row r="3" spans="1:9">
      <c r="A3" s="38"/>
      <c r="B3" s="38"/>
      <c r="C3" s="38"/>
      <c r="D3" s="38"/>
      <c r="E3" s="38"/>
      <c r="F3" s="38"/>
      <c r="G3" s="38"/>
      <c r="H3" s="38"/>
      <c r="I3" s="38"/>
    </row>
    <row r="4" spans="1:9">
      <c r="A4" s="39" t="s">
        <v>0</v>
      </c>
      <c r="B4" s="39"/>
      <c r="C4" s="39"/>
      <c r="D4" s="39"/>
      <c r="E4" s="39"/>
      <c r="F4" s="39"/>
      <c r="G4" s="39"/>
      <c r="H4" s="39"/>
      <c r="I4" s="39"/>
    </row>
    <row r="5" spans="1:9" ht="15.75">
      <c r="A5" s="40" t="s">
        <v>1</v>
      </c>
      <c r="B5" s="41"/>
      <c r="C5" s="41"/>
      <c r="D5" s="41"/>
      <c r="E5" s="41"/>
      <c r="F5" s="41"/>
      <c r="G5" s="41"/>
      <c r="H5" s="41"/>
      <c r="I5" s="41"/>
    </row>
    <row r="6" spans="1:9">
      <c r="A6" s="42" t="s">
        <v>2</v>
      </c>
      <c r="B6" s="43"/>
      <c r="C6" s="43"/>
      <c r="D6" s="43"/>
      <c r="E6" s="43"/>
      <c r="F6" s="43"/>
      <c r="G6" s="43"/>
      <c r="H6" s="43"/>
      <c r="I6" s="43"/>
    </row>
    <row r="7" spans="1:9">
      <c r="A7" s="42" t="s">
        <v>3</v>
      </c>
      <c r="B7" s="43"/>
      <c r="C7" s="43"/>
      <c r="D7" s="43"/>
      <c r="E7" s="43"/>
      <c r="F7" s="43"/>
      <c r="G7" s="43"/>
      <c r="H7" s="43"/>
      <c r="I7" s="43"/>
    </row>
    <row r="8" spans="1:9">
      <c r="A8" s="1"/>
      <c r="B8" s="2"/>
      <c r="C8" s="2"/>
      <c r="D8" s="2"/>
      <c r="E8" s="2"/>
      <c r="F8" s="2"/>
      <c r="G8" s="2"/>
      <c r="H8" s="2"/>
      <c r="I8" s="2"/>
    </row>
    <row r="9" spans="1:9" ht="25.5">
      <c r="A9" s="3"/>
      <c r="B9" s="3"/>
      <c r="C9" s="4">
        <v>2025</v>
      </c>
      <c r="D9" s="1"/>
      <c r="E9" s="4">
        <v>2024</v>
      </c>
      <c r="F9" s="5"/>
      <c r="G9" s="6" t="s">
        <v>4</v>
      </c>
      <c r="H9" s="7"/>
      <c r="I9" s="8" t="s">
        <v>5</v>
      </c>
    </row>
    <row r="10" spans="1:9">
      <c r="A10" s="9" t="s">
        <v>6</v>
      </c>
      <c r="B10" s="10"/>
      <c r="C10" s="5"/>
      <c r="D10" s="5"/>
      <c r="E10" s="5"/>
      <c r="F10" s="7"/>
      <c r="G10" s="7"/>
      <c r="H10" s="11"/>
      <c r="I10" s="11"/>
    </row>
    <row r="11" spans="1:9">
      <c r="A11" s="12" t="s">
        <v>7</v>
      </c>
      <c r="B11" s="13"/>
      <c r="C11" s="14">
        <f>1110841876+58337779</f>
        <v>1169179655</v>
      </c>
      <c r="D11" s="14"/>
      <c r="E11" s="14">
        <f>2169682972.66+95000000</f>
        <v>2264682972.6599998</v>
      </c>
      <c r="F11" s="15"/>
      <c r="G11" s="16">
        <f t="shared" ref="G11:G14" si="0">C11-E11</f>
        <v>-1095503317.6599998</v>
      </c>
      <c r="H11" s="17"/>
      <c r="I11" s="18">
        <f>+G11/C11</f>
        <v>-0.9369845882752722</v>
      </c>
    </row>
    <row r="12" spans="1:9">
      <c r="A12" s="12" t="s">
        <v>8</v>
      </c>
      <c r="B12" s="13"/>
      <c r="C12" s="14">
        <v>29167269.98</v>
      </c>
      <c r="D12" s="14"/>
      <c r="E12" s="14">
        <v>54834480.240000002</v>
      </c>
      <c r="F12" s="15"/>
      <c r="G12" s="16">
        <f t="shared" si="0"/>
        <v>-25667210.260000002</v>
      </c>
      <c r="H12" s="11"/>
      <c r="I12" s="18">
        <f>+G12/C12</f>
        <v>-0.88000043465158073</v>
      </c>
    </row>
    <row r="13" spans="1:9">
      <c r="A13" s="12" t="s">
        <v>9</v>
      </c>
      <c r="B13" s="13"/>
      <c r="C13" s="14">
        <v>14162814.27</v>
      </c>
      <c r="D13" s="14"/>
      <c r="E13" s="14">
        <v>22160976</v>
      </c>
      <c r="F13" s="15"/>
      <c r="G13" s="16">
        <f t="shared" si="0"/>
        <v>-7998161.7300000004</v>
      </c>
      <c r="H13" s="11"/>
      <c r="I13" s="18">
        <f>+G13/C13</f>
        <v>-0.56472969125507011</v>
      </c>
    </row>
    <row r="14" spans="1:9">
      <c r="A14" s="12" t="s">
        <v>10</v>
      </c>
      <c r="B14" s="13"/>
      <c r="C14" s="19">
        <v>0</v>
      </c>
      <c r="D14" s="14"/>
      <c r="E14" s="19">
        <v>0</v>
      </c>
      <c r="F14" s="15"/>
      <c r="G14" s="20">
        <f t="shared" si="0"/>
        <v>0</v>
      </c>
      <c r="H14" s="11"/>
      <c r="I14" s="21" t="str">
        <f>IF(C14=0,"0.00%",G14/C14)</f>
        <v>0.00%</v>
      </c>
    </row>
    <row r="15" spans="1:9">
      <c r="A15" s="9" t="s">
        <v>11</v>
      </c>
      <c r="B15" s="10"/>
      <c r="C15" s="22">
        <f>SUM(C11:C14)</f>
        <v>1212509739.25</v>
      </c>
      <c r="D15" s="22"/>
      <c r="E15" s="22">
        <f>SUM(E11:E14)</f>
        <v>2341678428.8999996</v>
      </c>
      <c r="F15" s="15"/>
      <c r="G15" s="23">
        <f>SUM(G11:G14)</f>
        <v>-1129168689.6499999</v>
      </c>
      <c r="H15" s="11"/>
      <c r="I15" s="24">
        <f>+G15/C15*100</f>
        <v>-93.126566583164035</v>
      </c>
    </row>
    <row r="16" spans="1:9">
      <c r="A16" s="9"/>
      <c r="B16" s="10"/>
      <c r="C16" s="22"/>
      <c r="D16" s="22"/>
      <c r="E16" s="22"/>
      <c r="F16" s="15"/>
      <c r="G16" s="23"/>
      <c r="H16" s="11"/>
      <c r="I16" s="25"/>
    </row>
    <row r="17" spans="1:9">
      <c r="A17" s="9"/>
      <c r="B17" s="10"/>
      <c r="C17" s="22"/>
      <c r="D17" s="22"/>
      <c r="E17" s="22"/>
      <c r="F17" s="15"/>
      <c r="G17" s="23"/>
      <c r="H17" s="11"/>
      <c r="I17" s="25"/>
    </row>
    <row r="18" spans="1:9">
      <c r="A18" s="9" t="s">
        <v>12</v>
      </c>
      <c r="B18" s="26"/>
      <c r="C18" s="22"/>
      <c r="D18" s="22"/>
      <c r="E18" s="22"/>
      <c r="F18" s="15"/>
      <c r="G18" s="22"/>
      <c r="H18" s="11"/>
      <c r="I18" s="25"/>
    </row>
    <row r="19" spans="1:9">
      <c r="A19" s="12" t="s">
        <v>13</v>
      </c>
      <c r="B19" s="27" t="s">
        <v>14</v>
      </c>
      <c r="C19" s="14">
        <v>400527071.13</v>
      </c>
      <c r="D19" s="14"/>
      <c r="E19" s="14">
        <v>942867534.26999998</v>
      </c>
      <c r="F19" s="15"/>
      <c r="G19" s="16">
        <f t="shared" ref="G19:G26" si="1">C19-E19</f>
        <v>-542340463.13999999</v>
      </c>
      <c r="H19" s="17"/>
      <c r="I19" s="18">
        <f>+G19/C19</f>
        <v>-1.3540669338776636</v>
      </c>
    </row>
    <row r="20" spans="1:9">
      <c r="A20" s="12" t="s">
        <v>15</v>
      </c>
      <c r="B20" s="27" t="s">
        <v>16</v>
      </c>
      <c r="C20" s="14">
        <v>29604975.129999999</v>
      </c>
      <c r="D20" s="14"/>
      <c r="E20" s="14">
        <v>74386074.700000003</v>
      </c>
      <c r="F20" s="15"/>
      <c r="G20" s="16">
        <f t="shared" si="1"/>
        <v>-44781099.570000008</v>
      </c>
      <c r="H20" s="11"/>
      <c r="I20" s="18">
        <f>+G20/C20</f>
        <v>-1.5126207461198435</v>
      </c>
    </row>
    <row r="21" spans="1:9">
      <c r="A21" s="12" t="s">
        <v>17</v>
      </c>
      <c r="B21" s="27" t="s">
        <v>18</v>
      </c>
      <c r="C21" s="14">
        <v>9597848.6799999997</v>
      </c>
      <c r="D21" s="14"/>
      <c r="E21" s="14">
        <v>35765410.700000003</v>
      </c>
      <c r="F21" s="15"/>
      <c r="G21" s="16">
        <f t="shared" si="1"/>
        <v>-26167562.020000003</v>
      </c>
      <c r="H21" s="11"/>
      <c r="I21" s="18">
        <f t="shared" ref="I21" si="2">+G21/C21</f>
        <v>-2.7263986850019815</v>
      </c>
    </row>
    <row r="22" spans="1:9">
      <c r="A22" s="12" t="s">
        <v>19</v>
      </c>
      <c r="B22" s="27" t="s">
        <v>20</v>
      </c>
      <c r="C22" s="14">
        <v>0</v>
      </c>
      <c r="D22" s="14"/>
      <c r="E22" s="14">
        <v>0</v>
      </c>
      <c r="F22" s="15"/>
      <c r="G22" s="16">
        <f t="shared" si="1"/>
        <v>0</v>
      </c>
      <c r="H22" s="11"/>
      <c r="I22" s="18">
        <v>0</v>
      </c>
    </row>
    <row r="23" spans="1:9">
      <c r="A23" s="12" t="s">
        <v>21</v>
      </c>
      <c r="B23" s="13"/>
      <c r="C23" s="14">
        <v>0</v>
      </c>
      <c r="D23" s="14"/>
      <c r="E23" s="14">
        <v>0</v>
      </c>
      <c r="F23" s="15"/>
      <c r="G23" s="16">
        <f t="shared" si="1"/>
        <v>0</v>
      </c>
      <c r="H23" s="17"/>
      <c r="I23" s="18">
        <v>0</v>
      </c>
    </row>
    <row r="24" spans="1:9">
      <c r="A24" s="12" t="s">
        <v>22</v>
      </c>
      <c r="B24" s="27" t="s">
        <v>23</v>
      </c>
      <c r="C24" s="14">
        <v>12531292.27</v>
      </c>
      <c r="D24" s="14"/>
      <c r="E24" s="14">
        <v>110467504.98999999</v>
      </c>
      <c r="F24" s="15"/>
      <c r="G24" s="16">
        <f t="shared" si="1"/>
        <v>-97936212.719999999</v>
      </c>
      <c r="H24" s="17"/>
      <c r="I24" s="18">
        <f>+G24/C24</f>
        <v>-7.8153322586258698</v>
      </c>
    </row>
    <row r="25" spans="1:9">
      <c r="A25" s="12" t="s">
        <v>24</v>
      </c>
      <c r="B25" s="27" t="s">
        <v>25</v>
      </c>
      <c r="C25" s="14">
        <v>17285620.52</v>
      </c>
      <c r="D25" s="14"/>
      <c r="E25" s="14">
        <v>46778476.490000002</v>
      </c>
      <c r="F25" s="15"/>
      <c r="G25" s="16">
        <f t="shared" si="1"/>
        <v>-29492855.970000003</v>
      </c>
      <c r="H25" s="11"/>
      <c r="I25" s="28" t="s">
        <v>26</v>
      </c>
    </row>
    <row r="26" spans="1:9">
      <c r="A26" s="12" t="s">
        <v>27</v>
      </c>
      <c r="B26" s="13"/>
      <c r="C26" s="19">
        <v>0</v>
      </c>
      <c r="D26" s="14"/>
      <c r="E26" s="19">
        <v>0</v>
      </c>
      <c r="F26" s="15"/>
      <c r="G26" s="20">
        <f t="shared" si="1"/>
        <v>0</v>
      </c>
      <c r="H26" s="11"/>
      <c r="I26" s="20" t="s">
        <v>26</v>
      </c>
    </row>
    <row r="27" spans="1:9">
      <c r="A27" s="9" t="s">
        <v>28</v>
      </c>
      <c r="B27" s="10"/>
      <c r="C27" s="22">
        <f>SUM(C19:C26)</f>
        <v>469546807.72999996</v>
      </c>
      <c r="D27" s="22"/>
      <c r="E27" s="22">
        <f>SUM(E19:E26)</f>
        <v>1210265001.1500001</v>
      </c>
      <c r="F27" s="15"/>
      <c r="G27" s="23">
        <f>SUM(G19:G26)</f>
        <v>-740718193.42000008</v>
      </c>
      <c r="H27" s="11"/>
      <c r="I27" s="29">
        <f>+G27/C27</f>
        <v>-1.577517259676334</v>
      </c>
    </row>
    <row r="28" spans="1:9">
      <c r="A28" s="9"/>
      <c r="B28" s="10"/>
      <c r="C28" s="22"/>
      <c r="D28" s="22"/>
      <c r="E28" s="22"/>
      <c r="F28" s="15"/>
      <c r="G28" s="23"/>
      <c r="H28" s="11"/>
      <c r="I28" s="25"/>
    </row>
    <row r="29" spans="1:9">
      <c r="A29" s="9"/>
      <c r="B29" s="10"/>
      <c r="C29" s="22"/>
      <c r="D29" s="22"/>
      <c r="E29" s="22"/>
      <c r="F29" s="15"/>
      <c r="G29" s="23"/>
      <c r="H29" s="11"/>
      <c r="I29" s="25"/>
    </row>
    <row r="30" spans="1:9">
      <c r="A30" s="12" t="s">
        <v>29</v>
      </c>
      <c r="B30" s="13"/>
      <c r="C30" s="14">
        <v>0</v>
      </c>
      <c r="D30" s="14"/>
      <c r="E30" s="14">
        <v>0</v>
      </c>
      <c r="F30" s="15"/>
      <c r="G30" s="16">
        <v>0</v>
      </c>
      <c r="H30" s="11"/>
      <c r="I30" s="30" t="s">
        <v>26</v>
      </c>
    </row>
    <row r="31" spans="1:9">
      <c r="A31" s="12" t="s">
        <v>30</v>
      </c>
      <c r="B31" s="13"/>
      <c r="C31" s="19">
        <v>0</v>
      </c>
      <c r="D31" s="14"/>
      <c r="E31" s="19">
        <v>0</v>
      </c>
      <c r="F31" s="15"/>
      <c r="G31" s="20">
        <v>0</v>
      </c>
      <c r="H31" s="11"/>
      <c r="I31" s="21" t="str">
        <f>IF(C31=0,"0.00%",G31/C31)</f>
        <v>0.00%</v>
      </c>
    </row>
    <row r="32" spans="1:9" ht="15.75" thickBot="1">
      <c r="A32" s="9" t="s">
        <v>31</v>
      </c>
      <c r="B32" s="10"/>
      <c r="C32" s="31">
        <f>+C15-C27-C30-C31</f>
        <v>742962931.51999998</v>
      </c>
      <c r="D32" s="22"/>
      <c r="E32" s="31">
        <f>+E15-E27-E30-E31</f>
        <v>1131413427.7499995</v>
      </c>
      <c r="F32" s="15"/>
      <c r="G32" s="32">
        <f>+G15-G27-G30-G31</f>
        <v>-388450496.22999978</v>
      </c>
      <c r="H32" s="11"/>
      <c r="I32" s="33">
        <f>+G32/C32</f>
        <v>-0.52283967308474388</v>
      </c>
    </row>
    <row r="33" spans="1:9" ht="15.75" thickTop="1">
      <c r="A33" s="9"/>
      <c r="B33" s="10"/>
      <c r="C33" s="23"/>
      <c r="D33" s="23"/>
      <c r="E33" s="23"/>
      <c r="F33" s="15"/>
      <c r="G33" s="23"/>
      <c r="H33" s="11"/>
      <c r="I33" s="34"/>
    </row>
    <row r="34" spans="1:9">
      <c r="A34" s="9"/>
      <c r="B34" s="10"/>
      <c r="C34" s="23"/>
      <c r="D34" s="23"/>
      <c r="E34" s="23"/>
      <c r="F34" s="15"/>
      <c r="G34" s="23"/>
      <c r="H34" s="11"/>
      <c r="I34" s="34"/>
    </row>
    <row r="35" spans="1:9">
      <c r="A35" s="9"/>
      <c r="B35" s="10"/>
      <c r="C35" s="23"/>
      <c r="D35" s="23"/>
      <c r="E35" s="23"/>
      <c r="F35" s="15"/>
      <c r="G35" s="23"/>
      <c r="H35" s="11"/>
      <c r="I35" s="34"/>
    </row>
    <row r="36" spans="1:9" ht="89.25">
      <c r="A36" s="35" t="s">
        <v>32</v>
      </c>
      <c r="B36" s="23"/>
      <c r="C36" s="37" t="s">
        <v>33</v>
      </c>
      <c r="D36" s="37"/>
      <c r="E36" s="37"/>
      <c r="F36" s="37"/>
      <c r="G36" s="37"/>
      <c r="H36" s="36"/>
      <c r="I36" s="36"/>
    </row>
    <row r="37" spans="1:9">
      <c r="A37" s="10"/>
      <c r="B37" s="10"/>
      <c r="C37" s="23"/>
      <c r="D37" s="23"/>
      <c r="E37" s="23"/>
      <c r="F37" s="17"/>
      <c r="G37" s="17"/>
      <c r="H37" s="11"/>
      <c r="I37" s="11"/>
    </row>
  </sheetData>
  <mergeCells count="6">
    <mergeCell ref="C36:G36"/>
    <mergeCell ref="A3:I3"/>
    <mergeCell ref="A4:I4"/>
    <mergeCell ref="A5:I5"/>
    <mergeCell ref="A6:I6"/>
    <mergeCell ref="A7:I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PROPIEDAD DE</dc:creator>
  <cp:lastModifiedBy>Yndhira Neuman</cp:lastModifiedBy>
  <dcterms:created xsi:type="dcterms:W3CDTF">2025-07-17T17:21:51Z</dcterms:created>
  <dcterms:modified xsi:type="dcterms:W3CDTF">2025-07-18T17:44:01Z</dcterms:modified>
</cp:coreProperties>
</file>