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C:\Users\yneuman\Desktop\Documentos contable diciembre 2025\"/>
    </mc:Choice>
  </mc:AlternateContent>
  <xr:revisionPtr revIDLastSave="0" documentId="8_{1FB1F6B4-EC16-406F-8D68-CFE3C852B7FC}" xr6:coauthVersionLast="47" xr6:coauthVersionMax="47" xr10:uidLastSave="{00000000-0000-0000-0000-000000000000}"/>
  <bookViews>
    <workbookView xWindow="-120" yWindow="-120" windowWidth="29040" windowHeight="15840" xr2:uid="{685280D3-964C-4401-8584-17C910970399}"/>
  </bookViews>
  <sheets>
    <sheet name="Estado de Flujo de Efectivo com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3" l="1"/>
  <c r="H42" i="3" s="1"/>
  <c r="F41" i="3"/>
  <c r="H41" i="3" s="1"/>
  <c r="D37" i="3"/>
  <c r="B37" i="3"/>
  <c r="F36" i="3"/>
  <c r="H36" i="3" s="1"/>
  <c r="F35" i="3"/>
  <c r="H35" i="3" s="1"/>
  <c r="F34" i="3"/>
  <c r="H34" i="3" s="1"/>
  <c r="F33" i="3"/>
  <c r="H33" i="3" s="1"/>
  <c r="F32" i="3"/>
  <c r="H32" i="3" s="1"/>
  <c r="D28" i="3"/>
  <c r="B28" i="3"/>
  <c r="F28" i="3" s="1"/>
  <c r="H28" i="3" s="1"/>
  <c r="F27" i="3"/>
  <c r="H27" i="3" s="1"/>
  <c r="F26" i="3"/>
  <c r="H26" i="3" s="1"/>
  <c r="F25" i="3"/>
  <c r="H25" i="3" s="1"/>
  <c r="D20" i="3"/>
  <c r="B20" i="3"/>
  <c r="F19" i="3"/>
  <c r="H19" i="3" s="1"/>
  <c r="F18" i="3"/>
  <c r="H18" i="3" s="1"/>
  <c r="F17" i="3"/>
  <c r="H17" i="3" s="1"/>
  <c r="F16" i="3"/>
  <c r="H16" i="3" s="1"/>
  <c r="D13" i="3"/>
  <c r="B13" i="3"/>
  <c r="F13" i="3" s="1"/>
  <c r="H13" i="3" s="1"/>
  <c r="F12" i="3"/>
  <c r="H12" i="3" s="1"/>
  <c r="F11" i="3"/>
  <c r="H11" i="3" s="1"/>
  <c r="F10" i="3"/>
  <c r="H10" i="3" s="1"/>
  <c r="B21" i="3" l="1"/>
  <c r="B40" i="3" s="1"/>
  <c r="F40" i="3" s="1"/>
  <c r="H40" i="3" s="1"/>
  <c r="F37" i="3"/>
  <c r="H37" i="3" s="1"/>
  <c r="D21" i="3"/>
  <c r="D40" i="3" s="1"/>
  <c r="F20" i="3"/>
  <c r="H20" i="3" s="1"/>
  <c r="F21" i="3" l="1"/>
  <c r="H21" i="3" s="1"/>
</calcChain>
</file>

<file path=xl/sharedStrings.xml><?xml version="1.0" encoding="utf-8"?>
<sst xmlns="http://schemas.openxmlformats.org/spreadsheetml/2006/main" count="40" uniqueCount="40">
  <si>
    <t>Dirección Financiera</t>
  </si>
  <si>
    <t>Estado de Flujo de Efectivo comparativo</t>
  </si>
  <si>
    <t>Ejercicio del 01 de enero al 31 de diciembre de 2025 y del 01 de enero al 31 de diciembre de 2024</t>
  </si>
  <si>
    <t>(Valores en RD$)</t>
  </si>
  <si>
    <t>Descripcion</t>
  </si>
  <si>
    <t>Variacion Absoluta</t>
  </si>
  <si>
    <t>Variacion Relativa</t>
  </si>
  <si>
    <t>Flujos de efectivo de las actividades de operación</t>
  </si>
  <si>
    <t>Cobros en efectivo:</t>
  </si>
  <si>
    <t>Transferencias del Gobierno Central</t>
  </si>
  <si>
    <t>Ingresos por captación directa</t>
  </si>
  <si>
    <t>Ingresos por fondos PROGEF</t>
  </si>
  <si>
    <t>Total cobros en efectivo</t>
  </si>
  <si>
    <t>Pagos en efectivo:</t>
  </si>
  <si>
    <t>Pagos a empleados (remuneraciones y contribuciones)</t>
  </si>
  <si>
    <t>Pagos por contratación de servicios</t>
  </si>
  <si>
    <t>Pagos por suministros y materiales de consumo</t>
  </si>
  <si>
    <t>Otros pagos operativos (obras)</t>
  </si>
  <si>
    <t>Total pagos en efectivo</t>
  </si>
  <si>
    <t>Flujo neto de efectivo por actividades de operación</t>
  </si>
  <si>
    <t>Flujos de efectivo de las actividades de inversión</t>
  </si>
  <si>
    <t>Adquisición de propiedad, planta y equipo</t>
  </si>
  <si>
    <t>(Incremento neto: 71,950,147.37 − 15,192,117.48)</t>
  </si>
  <si>
    <t>Variación neta en activos intangibles</t>
  </si>
  <si>
    <t>Recuperación neta de cuentas por cobrar a largo plazo</t>
  </si>
  <si>
    <t>Flujo neto de efectivo por actividades de inversión</t>
  </si>
  <si>
    <t>Flujos de efectivo de las actividades de financiamiento</t>
  </si>
  <si>
    <t>Disminución neta de cuentas por pagar a corto plazo</t>
  </si>
  <si>
    <t>Disminución de retenciones y acumulaciones por pagar</t>
  </si>
  <si>
    <t>Disminución de otros pasivos corrientes</t>
  </si>
  <si>
    <t>Aumento de cuentas por pagar a largo plazo</t>
  </si>
  <si>
    <t>Aumento de otros pasivos no corrientes</t>
  </si>
  <si>
    <t>Flujo neto de efectivo por actividades de financiamiento</t>
  </si>
  <si>
    <t>Aumento neto de efectivo y equivalentes de efectivo</t>
  </si>
  <si>
    <t>Flujo neto del período</t>
  </si>
  <si>
    <t>Efectivo y equivalentes al inicio del período 2024 y 2023</t>
  </si>
  <si>
    <t>Efectivo y equivalentes de efectivo al final del período 2025 y 2024</t>
  </si>
  <si>
    <t>✔️ Concuerda con el saldo presentado en el Estado de Situación Financiera.</t>
  </si>
  <si>
    <r>
      <t xml:space="preserve">Preparado por:
</t>
    </r>
    <r>
      <rPr>
        <b/>
        <sz val="10"/>
        <color theme="1"/>
        <rFont val="Hervalit"/>
      </rPr>
      <t xml:space="preserve">Felipe López García
</t>
    </r>
    <r>
      <rPr>
        <sz val="10"/>
        <color theme="1"/>
        <rFont val="Hervalit"/>
      </rPr>
      <t>Encargado de Contabilidad</t>
    </r>
  </si>
  <si>
    <r>
      <t xml:space="preserve">Revisado por:
</t>
    </r>
    <r>
      <rPr>
        <b/>
        <sz val="10"/>
        <color theme="1"/>
        <rFont val="Hervalit"/>
      </rPr>
      <t xml:space="preserve">María Mercedes Troncoso
</t>
    </r>
    <r>
      <rPr>
        <sz val="10"/>
        <color theme="1"/>
        <rFont val="Hervalit"/>
      </rPr>
      <t>Directora Financiera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</si>
</sst>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Hervalit"/>
    </font>
    <font>
      <sz val="10"/>
      <color rgb="FF000000"/>
      <name val="Hervalit"/>
    </font>
    <font>
      <b/>
      <sz val="10"/>
      <color theme="1"/>
      <name val="Hervalit"/>
    </font>
    <font>
      <b/>
      <sz val="10"/>
      <color rgb="FF333333"/>
      <name val="Hervalit"/>
    </font>
    <font>
      <sz val="10"/>
      <color rgb="FF333333"/>
      <name val="Hervalit"/>
    </font>
    <font>
      <b/>
      <sz val="10"/>
      <color rgb="FF000000"/>
      <name val="Hervalit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6" fillId="2" borderId="0" xfId="0" applyNumberFormat="1" applyFont="1" applyFill="1" applyAlignment="1">
      <alignment horizontal="right" vertical="center" wrapText="1"/>
    </xf>
    <xf numFmtId="43" fontId="2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10" fontId="2" fillId="2" borderId="3" xfId="0" applyNumberFormat="1" applyFont="1" applyFill="1" applyBorder="1" applyAlignment="1">
      <alignment vertical="center"/>
    </xf>
    <xf numFmtId="43" fontId="5" fillId="2" borderId="0" xfId="0" applyNumberFormat="1" applyFont="1" applyFill="1" applyAlignment="1">
      <alignment horizontal="right" vertical="center" wrapText="1"/>
    </xf>
    <xf numFmtId="43" fontId="6" fillId="2" borderId="3" xfId="0" applyNumberFormat="1" applyFont="1" applyFill="1" applyBorder="1" applyAlignment="1">
      <alignment horizontal="right" vertical="center" wrapText="1"/>
    </xf>
    <xf numFmtId="10" fontId="4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3" fillId="0" borderId="0" xfId="0" applyFont="1"/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right" vertical="center" wrapText="1"/>
    </xf>
    <xf numFmtId="43" fontId="2" fillId="2" borderId="0" xfId="1" applyFont="1" applyFill="1" applyBorder="1"/>
    <xf numFmtId="43" fontId="3" fillId="3" borderId="0" xfId="1" applyFont="1" applyFill="1" applyAlignment="1">
      <alignment horizontal="right" vertical="center" wrapText="1"/>
    </xf>
    <xf numFmtId="43" fontId="2" fillId="2" borderId="3" xfId="1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43" fontId="4" fillId="2" borderId="0" xfId="1" applyFont="1" applyFill="1" applyBorder="1" applyAlignment="1">
      <alignment horizontal="right" vertical="center" wrapText="1"/>
    </xf>
    <xf numFmtId="43" fontId="4" fillId="2" borderId="0" xfId="1" applyFont="1" applyFill="1" applyBorder="1"/>
    <xf numFmtId="0" fontId="7" fillId="0" borderId="0" xfId="0" applyFont="1"/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3381375</xdr:colOff>
      <xdr:row>4</xdr:row>
      <xdr:rowOff>0</xdr:rowOff>
    </xdr:from>
    <xdr:ext cx="0" cy="666750"/>
    <xdr:pic>
      <xdr:nvPicPr>
        <xdr:cNvPr id="2" name="image3.png">
          <a:extLst>
            <a:ext uri="{FF2B5EF4-FFF2-40B4-BE49-F238E27FC236}">
              <a16:creationId xmlns:a16="http://schemas.microsoft.com/office/drawing/2014/main" id="{97C51EE7-28DE-4550-927A-63BEF303FC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52800" y="1866900"/>
          <a:ext cx="0" cy="666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2428875</xdr:colOff>
      <xdr:row>0</xdr:row>
      <xdr:rowOff>47625</xdr:rowOff>
    </xdr:from>
    <xdr:to>
      <xdr:col>3</xdr:col>
      <xdr:colOff>914256</xdr:colOff>
      <xdr:row>0</xdr:row>
      <xdr:rowOff>1219200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CBD41-0F6B-4B68-A7DC-B46947266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47625"/>
          <a:ext cx="3066906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98294-BE80-4443-8B41-BAC305A3D87F}">
  <sheetPr>
    <pageSetUpPr fitToPage="1"/>
  </sheetPr>
  <dimension ref="A1:H45"/>
  <sheetViews>
    <sheetView tabSelected="1" workbookViewId="0">
      <selection activeCell="J9" sqref="J9"/>
    </sheetView>
  </sheetViews>
  <sheetFormatPr defaultColWidth="12.5703125" defaultRowHeight="15" customHeight="1"/>
  <cols>
    <col min="1" max="1" width="50.28515625" style="16" customWidth="1"/>
    <col min="2" max="2" width="16.7109375" style="16" customWidth="1"/>
    <col min="3" max="3" width="1.7109375" style="16" customWidth="1"/>
    <col min="4" max="4" width="16.7109375" style="16" customWidth="1"/>
    <col min="5" max="5" width="1.7109375" style="16" customWidth="1"/>
    <col min="6" max="6" width="16.7109375" style="16" customWidth="1"/>
    <col min="7" max="7" width="1.7109375" style="16" customWidth="1"/>
    <col min="8" max="8" width="10.7109375" style="16" customWidth="1"/>
    <col min="9" max="16384" width="12.5703125" style="16"/>
  </cols>
  <sheetData>
    <row r="1" spans="1:8" ht="99.95" customHeight="1">
      <c r="A1" s="31"/>
      <c r="B1" s="31"/>
      <c r="C1" s="31"/>
      <c r="D1" s="31"/>
      <c r="E1" s="31"/>
      <c r="F1" s="31"/>
      <c r="G1" s="31"/>
      <c r="H1" s="31"/>
    </row>
    <row r="2" spans="1:8" s="1" customFormat="1" ht="15.95" customHeight="1">
      <c r="A2" s="34" t="s">
        <v>0</v>
      </c>
      <c r="B2" s="34"/>
      <c r="C2" s="34"/>
      <c r="D2" s="34"/>
      <c r="E2" s="34"/>
      <c r="F2" s="34"/>
      <c r="G2" s="34"/>
      <c r="H2" s="34"/>
    </row>
    <row r="3" spans="1:8" ht="12.75">
      <c r="A3" s="32" t="s">
        <v>1</v>
      </c>
      <c r="B3" s="32"/>
      <c r="C3" s="32"/>
      <c r="D3" s="32"/>
      <c r="E3" s="32"/>
      <c r="F3" s="32"/>
      <c r="G3" s="32"/>
      <c r="H3" s="32"/>
    </row>
    <row r="4" spans="1:8" ht="12.75">
      <c r="A4" s="32" t="s">
        <v>2</v>
      </c>
      <c r="B4" s="32"/>
      <c r="C4" s="32"/>
      <c r="D4" s="32"/>
      <c r="E4" s="32"/>
      <c r="F4" s="32"/>
      <c r="G4" s="32"/>
      <c r="H4" s="32"/>
    </row>
    <row r="5" spans="1:8" ht="12.75">
      <c r="A5" s="32" t="s">
        <v>3</v>
      </c>
      <c r="B5" s="32"/>
      <c r="C5" s="32"/>
      <c r="D5" s="32"/>
      <c r="E5" s="32"/>
      <c r="F5" s="32"/>
      <c r="G5" s="32"/>
      <c r="H5" s="32"/>
    </row>
    <row r="6" spans="1:8" ht="12.75">
      <c r="A6" s="17"/>
      <c r="B6" s="18"/>
      <c r="C6" s="19"/>
      <c r="D6" s="19"/>
      <c r="F6" s="18"/>
      <c r="G6" s="19"/>
      <c r="H6" s="19"/>
    </row>
    <row r="7" spans="1:8" ht="25.5">
      <c r="A7" s="20" t="s">
        <v>4</v>
      </c>
      <c r="B7" s="21">
        <v>2025</v>
      </c>
      <c r="C7" s="19"/>
      <c r="D7" s="21">
        <v>2024</v>
      </c>
      <c r="F7" s="3" t="s">
        <v>5</v>
      </c>
      <c r="G7" s="4"/>
      <c r="H7" s="5" t="s">
        <v>6</v>
      </c>
    </row>
    <row r="8" spans="1:8" ht="15.95" customHeight="1">
      <c r="A8" s="20" t="s">
        <v>7</v>
      </c>
      <c r="B8" s="18"/>
      <c r="C8" s="19"/>
      <c r="D8" s="19"/>
      <c r="F8" s="2"/>
      <c r="G8" s="2"/>
      <c r="H8" s="2"/>
    </row>
    <row r="9" spans="1:8" ht="15.95" customHeight="1">
      <c r="A9" s="20" t="s">
        <v>8</v>
      </c>
      <c r="B9" s="18"/>
      <c r="C9" s="19"/>
      <c r="D9" s="19"/>
      <c r="F9" s="6"/>
      <c r="G9" s="7"/>
      <c r="H9" s="8"/>
    </row>
    <row r="10" spans="1:8" ht="15.95" customHeight="1">
      <c r="A10" s="13" t="s">
        <v>9</v>
      </c>
      <c r="B10" s="22">
        <v>1571853452</v>
      </c>
      <c r="C10" s="23"/>
      <c r="D10" s="24">
        <v>2264682972.6599998</v>
      </c>
      <c r="F10" s="6">
        <f t="shared" ref="F10:F42" si="0">SUM(B10-D10)</f>
        <v>-692829520.65999985</v>
      </c>
      <c r="G10" s="7"/>
      <c r="H10" s="8">
        <f>SUM(F10/D10)</f>
        <v>-0.30592781816442588</v>
      </c>
    </row>
    <row r="11" spans="1:8" ht="15.95" customHeight="1">
      <c r="A11" s="13" t="s">
        <v>10</v>
      </c>
      <c r="B11" s="22">
        <v>60044129.149999999</v>
      </c>
      <c r="C11" s="23"/>
      <c r="D11" s="24">
        <v>54834480.240000002</v>
      </c>
      <c r="F11" s="6">
        <f t="shared" si="0"/>
        <v>5209648.9099999964</v>
      </c>
      <c r="G11" s="23"/>
      <c r="H11" s="8">
        <f>SUM(F11/B11)</f>
        <v>8.6763668384388523E-2</v>
      </c>
    </row>
    <row r="12" spans="1:8" ht="15.95" customHeight="1">
      <c r="A12" s="13" t="s">
        <v>11</v>
      </c>
      <c r="B12" s="25">
        <v>14162814.27</v>
      </c>
      <c r="C12" s="23"/>
      <c r="D12" s="26">
        <v>22160976</v>
      </c>
      <c r="F12" s="11">
        <f t="shared" si="0"/>
        <v>-7998161.7300000004</v>
      </c>
      <c r="G12" s="23"/>
      <c r="H12" s="9">
        <f>SUM(F12/D12)</f>
        <v>-0.36091198014022491</v>
      </c>
    </row>
    <row r="13" spans="1:8" ht="15.95" customHeight="1">
      <c r="A13" s="13" t="s">
        <v>12</v>
      </c>
      <c r="B13" s="22">
        <f>SUM(B10:B12)</f>
        <v>1646060395.4200001</v>
      </c>
      <c r="C13" s="23"/>
      <c r="D13" s="24">
        <f>SUM(D10:D12)</f>
        <v>2341678428.8999996</v>
      </c>
      <c r="F13" s="6">
        <f t="shared" si="0"/>
        <v>-695618033.47999954</v>
      </c>
      <c r="G13" s="23"/>
      <c r="H13" s="8">
        <f>SUM(F13/D13)</f>
        <v>-0.29705958977756192</v>
      </c>
    </row>
    <row r="14" spans="1:8" ht="15.95" customHeight="1">
      <c r="A14" s="13"/>
      <c r="B14" s="22"/>
      <c r="C14" s="23"/>
      <c r="D14" s="24"/>
      <c r="F14" s="6"/>
      <c r="G14" s="23"/>
      <c r="H14" s="8"/>
    </row>
    <row r="15" spans="1:8" ht="15.95" customHeight="1">
      <c r="A15" s="13" t="s">
        <v>13</v>
      </c>
      <c r="B15" s="22"/>
      <c r="C15" s="23"/>
      <c r="D15" s="24"/>
      <c r="F15" s="6"/>
      <c r="G15" s="23"/>
      <c r="H15" s="8"/>
    </row>
    <row r="16" spans="1:8" ht="15.95" customHeight="1">
      <c r="A16" s="13" t="s">
        <v>14</v>
      </c>
      <c r="B16" s="22">
        <v>-958894374.25999999</v>
      </c>
      <c r="C16" s="23"/>
      <c r="D16" s="24">
        <v>-942867534.26999998</v>
      </c>
      <c r="F16" s="6">
        <f t="shared" si="0"/>
        <v>-16026839.99000001</v>
      </c>
      <c r="G16" s="23"/>
      <c r="H16" s="8">
        <f>SUM(F16/D16)</f>
        <v>1.6997976287738588E-2</v>
      </c>
    </row>
    <row r="17" spans="1:8" ht="15.95" customHeight="1">
      <c r="A17" s="13" t="s">
        <v>15</v>
      </c>
      <c r="B17" s="22">
        <v>-67366080.150000006</v>
      </c>
      <c r="C17" s="23"/>
      <c r="D17" s="24">
        <v>-74386074.700000003</v>
      </c>
      <c r="F17" s="6">
        <f t="shared" si="0"/>
        <v>7019994.549999997</v>
      </c>
      <c r="G17" s="23"/>
      <c r="H17" s="8">
        <f>SUM(F17/B17)</f>
        <v>-0.10420666505115032</v>
      </c>
    </row>
    <row r="18" spans="1:8" ht="15.95" customHeight="1">
      <c r="A18" s="13" t="s">
        <v>16</v>
      </c>
      <c r="B18" s="22">
        <v>-37166593.600000001</v>
      </c>
      <c r="C18" s="23"/>
      <c r="D18" s="24">
        <v>-35765410.700000003</v>
      </c>
      <c r="F18" s="6">
        <f t="shared" si="0"/>
        <v>-1401182.8999999985</v>
      </c>
      <c r="G18" s="23"/>
      <c r="H18" s="8">
        <f>SUM(F18/D18)</f>
        <v>3.9177039283935816E-2</v>
      </c>
    </row>
    <row r="19" spans="1:8" ht="15.95" customHeight="1">
      <c r="A19" s="15" t="s">
        <v>17</v>
      </c>
      <c r="B19" s="25">
        <v>-121172194.83</v>
      </c>
      <c r="C19" s="23"/>
      <c r="D19" s="26">
        <v>-46778476.490000002</v>
      </c>
      <c r="F19" s="11">
        <f t="shared" si="0"/>
        <v>-74393718.340000004</v>
      </c>
      <c r="G19" s="23"/>
      <c r="H19" s="9">
        <f>SUM(F19/D19)</f>
        <v>1.5903407704161423</v>
      </c>
    </row>
    <row r="20" spans="1:8" ht="15.95" customHeight="1">
      <c r="A20" s="15" t="s">
        <v>18</v>
      </c>
      <c r="B20" s="22">
        <f>SUM(B16:B19)</f>
        <v>-1184599242.8399999</v>
      </c>
      <c r="C20" s="23"/>
      <c r="D20" s="22">
        <f>SUM(D16:D19)</f>
        <v>-1099797496.1600001</v>
      </c>
      <c r="F20" s="6">
        <f t="shared" si="0"/>
        <v>-84801746.679999828</v>
      </c>
      <c r="G20" s="23"/>
      <c r="H20" s="8">
        <f>SUM(F20/D20)</f>
        <v>7.7106691891997856E-2</v>
      </c>
    </row>
    <row r="21" spans="1:8" ht="15.95" customHeight="1">
      <c r="A21" s="14" t="s">
        <v>19</v>
      </c>
      <c r="B21" s="27">
        <f>SUM(B13+B20)</f>
        <v>461461152.58000016</v>
      </c>
      <c r="C21" s="28"/>
      <c r="D21" s="27">
        <f>SUM(D13+D20)</f>
        <v>1241880932.7399995</v>
      </c>
      <c r="E21" s="29"/>
      <c r="F21" s="10">
        <f t="shared" si="0"/>
        <v>-780419780.15999937</v>
      </c>
      <c r="G21" s="28"/>
      <c r="H21" s="12">
        <f>SUM(F21/D21)</f>
        <v>-0.62841755564934521</v>
      </c>
    </row>
    <row r="22" spans="1:8" ht="15.95" customHeight="1">
      <c r="A22" s="15"/>
      <c r="B22" s="22"/>
      <c r="C22" s="23"/>
      <c r="D22" s="22"/>
      <c r="F22" s="6"/>
      <c r="G22" s="23"/>
      <c r="H22" s="8"/>
    </row>
    <row r="23" spans="1:8" ht="15.95" customHeight="1">
      <c r="A23" s="15" t="s">
        <v>20</v>
      </c>
      <c r="B23" s="22"/>
      <c r="C23" s="23"/>
      <c r="D23" s="22"/>
      <c r="F23" s="6"/>
      <c r="G23" s="23"/>
      <c r="H23" s="8"/>
    </row>
    <row r="24" spans="1:8" ht="15.95" customHeight="1">
      <c r="A24" s="15" t="s">
        <v>21</v>
      </c>
      <c r="B24" s="22"/>
      <c r="C24" s="23"/>
      <c r="D24" s="22"/>
      <c r="F24" s="6"/>
      <c r="G24" s="23"/>
      <c r="H24" s="8"/>
    </row>
    <row r="25" spans="1:8" ht="15.95" customHeight="1">
      <c r="A25" s="15" t="s">
        <v>22</v>
      </c>
      <c r="B25" s="22">
        <v>-56758029.890000001</v>
      </c>
      <c r="C25" s="23"/>
      <c r="D25" s="22">
        <v>-32308543.046400003</v>
      </c>
      <c r="F25" s="6">
        <f t="shared" si="0"/>
        <v>-24449486.843599997</v>
      </c>
      <c r="G25" s="23"/>
      <c r="H25" s="8">
        <f>SUM(F25/D25)</f>
        <v>0.75674990384081386</v>
      </c>
    </row>
    <row r="26" spans="1:8" ht="15.95" customHeight="1">
      <c r="A26" s="15" t="s">
        <v>23</v>
      </c>
      <c r="B26" s="22">
        <v>1007533.68</v>
      </c>
      <c r="C26" s="23"/>
      <c r="D26" s="22">
        <v>1028848.35</v>
      </c>
      <c r="F26" s="6">
        <f t="shared" si="0"/>
        <v>-21314.669999999925</v>
      </c>
      <c r="G26" s="23"/>
      <c r="H26" s="8">
        <f>SUM(F26/D26)</f>
        <v>-2.0717018207785362E-2</v>
      </c>
    </row>
    <row r="27" spans="1:8" ht="15.95" customHeight="1">
      <c r="A27" s="15" t="s">
        <v>24</v>
      </c>
      <c r="B27" s="25">
        <v>38840917.93</v>
      </c>
      <c r="C27" s="23"/>
      <c r="D27" s="25">
        <v>-2306990.2999999523</v>
      </c>
      <c r="F27" s="11">
        <f t="shared" si="0"/>
        <v>41147908.229999952</v>
      </c>
      <c r="G27" s="23"/>
      <c r="H27" s="9">
        <f t="shared" ref="H27:H42" si="1">SUM(F27/B27)</f>
        <v>1.0593958748389434</v>
      </c>
    </row>
    <row r="28" spans="1:8" ht="15.95" customHeight="1">
      <c r="A28" s="15" t="s">
        <v>25</v>
      </c>
      <c r="B28" s="22">
        <f>SUM(B25:B27)</f>
        <v>-16909578.280000001</v>
      </c>
      <c r="C28" s="23"/>
      <c r="D28" s="22">
        <f>SUM(D25:D27)</f>
        <v>-33586684.996399954</v>
      </c>
      <c r="F28" s="6">
        <f t="shared" si="0"/>
        <v>16677106.716399953</v>
      </c>
      <c r="G28" s="23"/>
      <c r="H28" s="8">
        <f t="shared" si="1"/>
        <v>-0.98625207797908199</v>
      </c>
    </row>
    <row r="29" spans="1:8" ht="15.95" customHeight="1">
      <c r="A29" s="15"/>
      <c r="B29" s="22"/>
      <c r="C29" s="23"/>
      <c r="D29" s="22"/>
      <c r="F29" s="6"/>
      <c r="G29" s="23"/>
      <c r="H29" s="8"/>
    </row>
    <row r="30" spans="1:8" ht="15.95" customHeight="1">
      <c r="A30" s="15" t="s">
        <v>26</v>
      </c>
      <c r="B30" s="22"/>
      <c r="C30" s="23"/>
      <c r="D30" s="22"/>
      <c r="F30" s="6"/>
      <c r="G30" s="23"/>
      <c r="H30" s="8"/>
    </row>
    <row r="31" spans="1:8" ht="15.95" customHeight="1">
      <c r="A31" s="15"/>
      <c r="B31" s="22"/>
      <c r="C31" s="23"/>
      <c r="D31" s="22"/>
      <c r="F31" s="6"/>
      <c r="G31" s="23"/>
      <c r="H31" s="8"/>
    </row>
    <row r="32" spans="1:8" ht="15.95" customHeight="1">
      <c r="A32" s="15" t="s">
        <v>27</v>
      </c>
      <c r="B32" s="22">
        <v>-24560856.690000001</v>
      </c>
      <c r="C32" s="23"/>
      <c r="D32" s="22">
        <v>19220798.690000005</v>
      </c>
      <c r="F32" s="6">
        <f t="shared" si="0"/>
        <v>-43781655.38000001</v>
      </c>
      <c r="G32" s="23"/>
      <c r="H32" s="8">
        <f>SUM(F32/D32)</f>
        <v>-2.277827060473729</v>
      </c>
    </row>
    <row r="33" spans="1:8" ht="15.95" customHeight="1">
      <c r="A33" s="15" t="s">
        <v>28</v>
      </c>
      <c r="B33" s="22">
        <v>-11034254.65</v>
      </c>
      <c r="C33" s="23"/>
      <c r="D33" s="22">
        <v>3346609.24</v>
      </c>
      <c r="F33" s="6">
        <f t="shared" si="0"/>
        <v>-14380863.890000001</v>
      </c>
      <c r="G33" s="23"/>
      <c r="H33" s="8">
        <f>SUM(F33/D33)</f>
        <v>-4.2971446197285941</v>
      </c>
    </row>
    <row r="34" spans="1:8" ht="15.95" customHeight="1">
      <c r="A34" s="15" t="s">
        <v>29</v>
      </c>
      <c r="B34" s="22">
        <v>-3216435.24</v>
      </c>
      <c r="C34" s="23"/>
      <c r="D34" s="22">
        <v>2154054.5700000003</v>
      </c>
      <c r="F34" s="6">
        <f t="shared" si="0"/>
        <v>-5370489.8100000005</v>
      </c>
      <c r="G34" s="23"/>
      <c r="H34" s="8">
        <f>SUM(F34/D34)</f>
        <v>-2.4932004438494797</v>
      </c>
    </row>
    <row r="35" spans="1:8" ht="15.95" customHeight="1">
      <c r="A35" s="15" t="s">
        <v>30</v>
      </c>
      <c r="B35" s="22">
        <v>68342.44</v>
      </c>
      <c r="C35" s="23"/>
      <c r="D35" s="22">
        <v>-3161837.3100000005</v>
      </c>
      <c r="F35" s="6">
        <f t="shared" si="0"/>
        <v>3230179.7500000005</v>
      </c>
      <c r="G35" s="23"/>
      <c r="H35" s="8">
        <f t="shared" si="1"/>
        <v>47.264624294947623</v>
      </c>
    </row>
    <row r="36" spans="1:8" ht="15.95" customHeight="1">
      <c r="A36" s="15" t="s">
        <v>31</v>
      </c>
      <c r="B36" s="25">
        <v>3191062.62</v>
      </c>
      <c r="C36" s="23"/>
      <c r="D36" s="25">
        <v>2602670.2799999937</v>
      </c>
      <c r="F36" s="11">
        <f t="shared" si="0"/>
        <v>588392.34000000637</v>
      </c>
      <c r="G36" s="23"/>
      <c r="H36" s="9">
        <f t="shared" si="1"/>
        <v>0.18438758810693798</v>
      </c>
    </row>
    <row r="37" spans="1:8" ht="15.95" customHeight="1">
      <c r="A37" s="15" t="s">
        <v>32</v>
      </c>
      <c r="B37" s="22">
        <f>SUM(B32:B36)</f>
        <v>-35552141.520000011</v>
      </c>
      <c r="C37" s="23"/>
      <c r="D37" s="22">
        <f>SUM(D32:D36)</f>
        <v>24162295.469999999</v>
      </c>
      <c r="F37" s="6">
        <f t="shared" si="0"/>
        <v>-59714436.99000001</v>
      </c>
      <c r="G37" s="23"/>
      <c r="H37" s="8">
        <f>SUM(F37/D37)</f>
        <v>-2.4713892380027258</v>
      </c>
    </row>
    <row r="38" spans="1:8" ht="15.95" customHeight="1">
      <c r="A38" s="15"/>
      <c r="B38" s="22"/>
      <c r="C38" s="23"/>
      <c r="D38" s="22"/>
      <c r="F38" s="6"/>
      <c r="G38" s="23"/>
      <c r="H38" s="8"/>
    </row>
    <row r="39" spans="1:8" ht="15.95" customHeight="1">
      <c r="A39" s="15" t="s">
        <v>33</v>
      </c>
      <c r="B39" s="22"/>
      <c r="C39" s="23"/>
      <c r="D39" s="22"/>
      <c r="F39" s="6"/>
      <c r="G39" s="23"/>
      <c r="H39" s="8"/>
    </row>
    <row r="40" spans="1:8" ht="24.95" customHeight="1">
      <c r="A40" s="15" t="s">
        <v>34</v>
      </c>
      <c r="B40" s="22">
        <f>SUM(B21+B28+B37)</f>
        <v>408999432.78000021</v>
      </c>
      <c r="C40" s="23"/>
      <c r="D40" s="22">
        <f>SUM(D21+D28+D37)</f>
        <v>1232456543.2135997</v>
      </c>
      <c r="F40" s="6">
        <f t="shared" si="0"/>
        <v>-823457110.43359947</v>
      </c>
      <c r="G40" s="23"/>
      <c r="H40" s="8">
        <f>SUM(F40/D40)</f>
        <v>-0.66814291746665211</v>
      </c>
    </row>
    <row r="41" spans="1:8" ht="24.95" customHeight="1">
      <c r="A41" s="15" t="s">
        <v>35</v>
      </c>
      <c r="B41" s="22">
        <v>7826410.0300000003</v>
      </c>
      <c r="C41" s="23"/>
      <c r="D41" s="22">
        <v>98174781.200000003</v>
      </c>
      <c r="F41" s="6">
        <f t="shared" si="0"/>
        <v>-90348371.170000002</v>
      </c>
      <c r="G41" s="23"/>
      <c r="H41" s="8">
        <f>SUM(F41/D41)</f>
        <v>-0.92028085080163136</v>
      </c>
    </row>
    <row r="42" spans="1:8" ht="24.95" customHeight="1">
      <c r="A42" s="14" t="s">
        <v>36</v>
      </c>
      <c r="B42" s="27">
        <v>24319939.359999999</v>
      </c>
      <c r="C42" s="28"/>
      <c r="D42" s="27">
        <v>7826410.0300000003</v>
      </c>
      <c r="E42" s="29"/>
      <c r="F42" s="10">
        <f t="shared" si="0"/>
        <v>16493529.329999998</v>
      </c>
      <c r="G42" s="28"/>
      <c r="H42" s="12">
        <f t="shared" si="1"/>
        <v>0.67818957464703145</v>
      </c>
    </row>
    <row r="43" spans="1:8" ht="30" customHeight="1">
      <c r="A43" s="15" t="s">
        <v>37</v>
      </c>
      <c r="B43" s="22"/>
      <c r="C43" s="23"/>
      <c r="D43" s="22"/>
      <c r="F43" s="22"/>
      <c r="G43" s="23"/>
      <c r="H43" s="22"/>
    </row>
    <row r="44" spans="1:8" ht="12.75">
      <c r="A44" s="15"/>
      <c r="B44" s="22"/>
      <c r="C44" s="23"/>
      <c r="D44" s="22"/>
      <c r="F44" s="22"/>
      <c r="G44" s="23"/>
      <c r="H44" s="22"/>
    </row>
    <row r="45" spans="1:8" ht="89.25">
      <c r="A45" s="30" t="s">
        <v>38</v>
      </c>
      <c r="B45" s="33" t="s">
        <v>39</v>
      </c>
      <c r="C45" s="33"/>
      <c r="D45" s="33"/>
      <c r="E45" s="33"/>
      <c r="F45" s="33"/>
      <c r="G45" s="33"/>
      <c r="H45" s="33"/>
    </row>
  </sheetData>
  <mergeCells count="6">
    <mergeCell ref="A1:H1"/>
    <mergeCell ref="A3:H3"/>
    <mergeCell ref="A4:H4"/>
    <mergeCell ref="A5:H5"/>
    <mergeCell ref="B45:H45"/>
    <mergeCell ref="A2:H2"/>
  </mergeCells>
  <printOptions horizontalCentered="1"/>
  <pageMargins left="0.59055118110236227" right="0.59055118110236227" top="0.39370078740157483" bottom="0.78740157480314965" header="0" footer="0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Felipe Lopez Garcia</dc:creator>
  <cp:keywords/>
  <dc:description/>
  <cp:lastModifiedBy/>
  <cp:revision/>
  <dcterms:created xsi:type="dcterms:W3CDTF">2026-01-16T13:39:47Z</dcterms:created>
  <dcterms:modified xsi:type="dcterms:W3CDTF">2026-01-19T15:07:31Z</dcterms:modified>
  <cp:category/>
  <cp:contentStatus/>
</cp:coreProperties>
</file>