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BRIL 2025 PORTAL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2" l="1"/>
  <c r="I37" i="2"/>
  <c r="I35" i="2"/>
  <c r="I34" i="2"/>
  <c r="I32" i="2"/>
  <c r="I31" i="2"/>
  <c r="I29" i="2"/>
  <c r="R26" i="2"/>
  <c r="I26" i="2"/>
  <c r="I25" i="2"/>
  <c r="I24" i="2"/>
  <c r="I23" i="2"/>
  <c r="R21" i="2"/>
  <c r="I21" i="2"/>
  <c r="H21" i="2"/>
  <c r="I20" i="2"/>
  <c r="I19" i="2"/>
  <c r="I17" i="2"/>
  <c r="I14" i="2"/>
  <c r="I13" i="2"/>
  <c r="H17" i="2"/>
  <c r="G55" i="2"/>
  <c r="H29" i="2"/>
  <c r="H24" i="2"/>
  <c r="H19" i="2"/>
  <c r="H14" i="2"/>
  <c r="H13" i="2"/>
  <c r="G24" i="2"/>
  <c r="G19" i="2"/>
  <c r="G17" i="2"/>
  <c r="G14" i="2"/>
  <c r="G13" i="2"/>
  <c r="D84" i="2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/>
  <c r="E72" i="2"/>
  <c r="E69" i="2"/>
  <c r="E64" i="2"/>
  <c r="E54" i="2"/>
  <c r="E46" i="2"/>
  <c r="E38" i="2"/>
  <c r="E28" i="2"/>
  <c r="E18" i="2"/>
  <c r="E12" i="2"/>
  <c r="H12" i="2" l="1"/>
  <c r="E76" i="2"/>
  <c r="E86" i="2" s="1"/>
  <c r="D86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8" i="2" l="1"/>
  <c r="M77" i="2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H77" i="2" l="1"/>
  <c r="L77" i="2"/>
  <c r="O86" i="2"/>
  <c r="M86" i="2"/>
  <c r="J77" i="2"/>
  <c r="N86" i="2"/>
  <c r="G77" i="2"/>
  <c r="Q86" i="2"/>
  <c r="R46" i="2"/>
  <c r="R76" i="2" s="1"/>
  <c r="R86" i="2" s="1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s="1"/>
  <c r="H86" i="2" l="1"/>
  <c r="I86" i="2"/>
  <c r="G86" i="2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<sst xmlns="http://schemas.openxmlformats.org/spreadsheetml/2006/main" count="105" uniqueCount="105">
  <si>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</si>
  <si>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</si>
  <si>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</si>
  <si>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</si>
  <si>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</si>
  <si>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</si>
  <si>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</si>
  <si>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</si>
  <si>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</si>
  <si>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</si>
  <si>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</si>
  <si>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</si>
  <si>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</si>
  <si>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</si>
  <si>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</si>
  <si>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</si>
  <si>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</si>
  <si>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</si>
  <si>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</si>
  <si>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</si>
  <si>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</si>
  <si>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</si>
  <si>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</si>
  <si>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</si>
  <si>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</si>
  <si>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</si>
  <si>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</si>
  <si>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</si>
  <si>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</si>
  <si>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</si>
  <si>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</si>
  <si>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</si>
  <si>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</si>
  <si>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</si>
  <si>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</si>
  <si>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</si>
  <si>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</si>
  <si>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</si>
  <si>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</si>
  <si>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</si>
  <si>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</si>
  <si>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</si>
  <si>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</si>
  <si>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</si>
  <si>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</si>
  <si>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</si>
  <si>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</si>
  <si>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</si>
  <si>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</si>
  <si>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</si>
  <si>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</si>
  <si>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</si>
  <si>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</si>
  <si>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</si>
  <si>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</si>
  <si>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</si>
  <si>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</si>
  <si>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</si>
  <si>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</si>
  <si>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</si>
  <si>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</si>
  <si>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</si>
  <si>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</si>
  <si>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</si>
  <si>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</si>
  <si>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</si>
  <si>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</si>
  <si>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</si>
  <si>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</si>
  <si>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</si>
  <si>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</si>
  <si>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</si>
  <si>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</si>
  <si>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</si>
  <si>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</si>
  <si>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</si>
  <si>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</si>
  <si>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</si>
  <si>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</si>
  <si>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</si>
  <si>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</si>
  <si>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</si>
  <si>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</si>
  <si>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</si>
  <si>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</si>
  <si>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</si>
  <si>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</si>
  <si>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</si>
  <si>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</si>
  <si>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</si>
  <si>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</si>
  <si>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</si>
  <si>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</si>
  <si>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</si>
  <si>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</si>
  <si>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</si>
  <si>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</si>
  <si>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</si>
  <si>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</si>
  <si>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</si>
  <si>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REVISADO POR:   Francisco De león G.</t>
  </si>
  <si>
    <t>Director Financiero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</si>
  <si>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</si>
  <si>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Analista Dep. de Presupuesto                                                                                  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</si>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</sst>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165" fontId="0" fillId="3" borderId="12" xfId="0" applyNumberFormat="1" applyFill="1" applyBorder="1" applyAlignment="1">
      <alignment vertical="center" wrapText="1"/>
    </xf>
    <xf numFmtId="4" fontId="0" fillId="3" borderId="0" xfId="0" applyNumberFormat="1" applyFill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3</xdr:row>
      <xdr:rowOff>47625</xdr:rowOff>
    </xdr:from>
    <xdr:to>
      <xdr:col>2</xdr:col>
      <xdr:colOff>1524001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9057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98"/>
  <sheetViews>
    <sheetView showGridLines="0" tabSelected="1" workbookViewId="0">
      <selection activeCell="C4" sqref="C4:R4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0" t="s">
        <v>96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97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55" t="s">
        <v>99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3:19" ht="15.75" customHeight="1" x14ac:dyDescent="0.25">
      <c r="C6" s="57" t="s">
        <v>90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9" ht="15.75" customHeight="1" x14ac:dyDescent="0.25">
      <c r="C7" s="43" t="s">
        <v>75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65</v>
      </c>
      <c r="D9" s="45" t="s">
        <v>92</v>
      </c>
      <c r="E9" s="45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54"/>
      <c r="D10" s="46"/>
      <c r="E10" s="4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1512982.02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284074384.06999999</v>
      </c>
    </row>
    <row r="13" spans="3:19" x14ac:dyDescent="0.25">
      <c r="C13" s="3" t="s">
        <v>2</v>
      </c>
      <c r="D13" s="34">
        <v>536451238</v>
      </c>
      <c r="E13" s="35">
        <v>1512982.02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177183161.34999999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81445138.439999998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25446084.280000001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6860482.1299999999</v>
      </c>
      <c r="H18" s="11">
        <f t="shared" si="4"/>
        <v>6007375.3399999999</v>
      </c>
      <c r="I18" s="11">
        <f t="shared" si="4"/>
        <v>5461061.040000001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20999330.260000002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6148849.2800000003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36226</v>
      </c>
    </row>
    <row r="21" spans="3:18" s="4" customFormat="1" x14ac:dyDescent="0.25">
      <c r="C21" s="39" t="s">
        <v>10</v>
      </c>
      <c r="D21" s="40">
        <v>10000000</v>
      </c>
      <c r="E21" s="34">
        <v>0</v>
      </c>
      <c r="F21" s="34">
        <v>0</v>
      </c>
      <c r="G21" s="41">
        <v>3318460</v>
      </c>
      <c r="H21" s="42">
        <f>1670862.5</f>
        <v>1670862.5</v>
      </c>
      <c r="I21" s="34">
        <f>3842077.5-H21</f>
        <v>2171215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f>+F21+G21+H21+I21+J21+K21+L21+M21+N21+O21+P21+Q21-G21</f>
        <v>3842077.5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158772.54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7839027.29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1980659.54</v>
      </c>
      <c r="I25" s="13">
        <f>2179182.74-H25</f>
        <v>198523.20000000019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2179182.7400000002</v>
      </c>
    </row>
    <row r="26" spans="3:18" x14ac:dyDescent="0.25">
      <c r="C26" s="3" t="s">
        <v>15</v>
      </c>
      <c r="D26" s="35">
        <v>4060000</v>
      </c>
      <c r="E26" s="12">
        <v>0</v>
      </c>
      <c r="F26" s="34">
        <v>0</v>
      </c>
      <c r="G26" s="12">
        <v>882049</v>
      </c>
      <c r="H26" s="12">
        <v>0</v>
      </c>
      <c r="I26" s="12">
        <f>785234.91</f>
        <v>785234.91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>+F26+G26+H26+I26+J26+K26+L26+M26+N26+O26+P26+Q26-G26</f>
        <v>785234.91000000015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7283838.8599999994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133860</v>
      </c>
      <c r="H29" s="36">
        <f>313862.3-G29</f>
        <v>180002.3</v>
      </c>
      <c r="I29" s="12">
        <f>322142.3-G29-H29</f>
        <v>8280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322142.3</v>
      </c>
    </row>
    <row r="30" spans="3:18" x14ac:dyDescent="0.25">
      <c r="C30" s="3" t="s">
        <v>19</v>
      </c>
      <c r="D30" s="35">
        <v>2187500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329069.84999999998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1260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12878.55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5424865.3899999997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1180878.77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12117819.26</v>
      </c>
      <c r="F54" s="19">
        <f t="shared" ref="F54:L54" si="17">+F55+F56+F57+F58+F59+F60+F61+F62+F63</f>
        <v>0</v>
      </c>
      <c r="G54" s="14">
        <f t="shared" si="17"/>
        <v>11908664.58</v>
      </c>
      <c r="H54" s="14">
        <f t="shared" si="17"/>
        <v>0</v>
      </c>
      <c r="I54" s="11">
        <f t="shared" si="17"/>
        <v>488615.86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12397280.439999999</v>
      </c>
    </row>
    <row r="55" spans="3:18" x14ac:dyDescent="0.25">
      <c r="C55" s="3" t="s">
        <v>44</v>
      </c>
      <c r="D55" s="35">
        <v>2975000</v>
      </c>
      <c r="E55" s="12">
        <v>409119.26</v>
      </c>
      <c r="F55" s="18">
        <v>0</v>
      </c>
      <c r="G55" s="36">
        <f>609083.84-E55</f>
        <v>199964.57999999996</v>
      </c>
      <c r="H55" s="13">
        <v>0</v>
      </c>
      <c r="I55" s="13">
        <f>688580.44-G55</f>
        <v>488615.86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688580.44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14162814.27</v>
      </c>
      <c r="F76" s="20">
        <f t="shared" ref="F76:L76" si="32">+F12+F18+F28+F38+F46+F54+F64+F69+F72</f>
        <v>64819230.840000004</v>
      </c>
      <c r="G76" s="15">
        <f t="shared" si="32"/>
        <v>80490716.129999995</v>
      </c>
      <c r="H76" s="15">
        <f t="shared" si="32"/>
        <v>74036099.060000017</v>
      </c>
      <c r="I76" s="15">
        <f t="shared" si="32"/>
        <v>109609296.59999998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324754833.63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104</v>
      </c>
      <c r="D86" s="32">
        <f>+D76+D77</f>
        <v>1128343962</v>
      </c>
      <c r="E86" s="32">
        <f>+E76+E77</f>
        <v>14162814.27</v>
      </c>
      <c r="F86" s="27">
        <f t="shared" ref="F86:R86" si="39">+F76+F77</f>
        <v>64819230.840000004</v>
      </c>
      <c r="G86" s="27">
        <f t="shared" si="39"/>
        <v>80490716.129999995</v>
      </c>
      <c r="H86" s="27">
        <f t="shared" si="39"/>
        <v>74036099.060000017</v>
      </c>
      <c r="I86" s="27">
        <f t="shared" si="39"/>
        <v>109609296.59999998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324754833.63</v>
      </c>
    </row>
    <row r="88" spans="3:18" ht="15.75" thickBot="1" x14ac:dyDescent="0.3"/>
    <row r="89" spans="3:18" ht="15.75" thickBot="1" x14ac:dyDescent="0.3">
      <c r="C89" s="9" t="s">
        <v>93</v>
      </c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13" x14ac:dyDescent="0.25">
      <c r="C97" s="29" t="s">
        <v>102</v>
      </c>
      <c r="G97" s="30"/>
      <c r="H97" s="29" t="s">
        <v>100</v>
      </c>
      <c r="I97" s="29"/>
      <c r="J97" s="29"/>
      <c r="K97" s="29"/>
      <c r="L97" s="29"/>
      <c r="M97" s="30"/>
    </row>
    <row r="98" spans="3:13" x14ac:dyDescent="0.25">
      <c r="C98" s="31" t="s">
        <v>103</v>
      </c>
      <c r="H98" s="31"/>
      <c r="I98" s="31" t="s">
        <v>101</v>
      </c>
      <c r="J98" s="31"/>
      <c r="K98" s="31"/>
      <c r="L98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2025-05-06T16:23:30Z</cp:lastPrinted>
  <dcterms:created xsi:type="dcterms:W3CDTF">2021-07-29T18:58:50Z</dcterms:created>
  <dcterms:modified xsi:type="dcterms:W3CDTF">2025-05-13T01:17:48Z</dcterms:modified>
</cp:coreProperties>
</file>