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05" windowWidth="14805" windowHeight="8010"/>
  </bookViews>
  <sheets>
    <sheet name="INFORME NOV 2023" sheetId="5" r:id="rId1"/>
  </sheets>
  <externalReferences>
    <externalReference r:id="rId2"/>
  </externalReferences>
  <definedNames>
    <definedName name="_xlnm.Print_Area" localSheetId="0">'INFORME NOV 2023'!$B$2:$P$91</definedName>
  </definedNames>
  <calcPr calcId="162913"/>
</workbook>
</file>

<file path=xl/calcChain.xml><?xml version="1.0" encoding="utf-8"?>
<calcChain xmlns="http://schemas.openxmlformats.org/spreadsheetml/2006/main">
  <c r="M77" i="5" l="1"/>
  <c r="J76" i="5"/>
  <c r="O76" i="5" s="1"/>
  <c r="N75" i="5"/>
  <c r="O75" i="5" s="1"/>
  <c r="N74" i="5"/>
  <c r="O74" i="5" s="1"/>
  <c r="K73" i="5" a="1"/>
  <c r="K73" i="5" s="1"/>
  <c r="J72" i="5"/>
  <c r="O72" i="5" s="1"/>
  <c r="J71" i="5"/>
  <c r="O71" i="5" s="1"/>
  <c r="N70" i="5"/>
  <c r="M70" i="5"/>
  <c r="M78" i="5" s="1"/>
  <c r="L70" i="5"/>
  <c r="K70" i="5"/>
  <c r="J70" i="5"/>
  <c r="O69" i="5"/>
  <c r="O68" i="5"/>
  <c r="C68" i="5"/>
  <c r="B68" i="5"/>
  <c r="O67" i="5"/>
  <c r="O66" i="5"/>
  <c r="O65" i="5"/>
  <c r="O64" i="5"/>
  <c r="D64" i="5"/>
  <c r="C64" i="5"/>
  <c r="B64" i="5"/>
  <c r="C63" i="5"/>
  <c r="C62" i="5"/>
  <c r="O61" i="5"/>
  <c r="O60" i="5"/>
  <c r="C59" i="5"/>
  <c r="O58" i="5"/>
  <c r="C57" i="5"/>
  <c r="C56" i="5"/>
  <c r="C55" i="5"/>
  <c r="B55" i="5"/>
  <c r="C54" i="5"/>
  <c r="B54" i="5"/>
  <c r="C53" i="5"/>
  <c r="B53" i="5"/>
  <c r="C52" i="5"/>
  <c r="O51" i="5"/>
  <c r="O50" i="5"/>
  <c r="O49" i="5"/>
  <c r="O48" i="5"/>
  <c r="O47" i="5"/>
  <c r="O46" i="5"/>
  <c r="O45" i="5"/>
  <c r="O44" i="5"/>
  <c r="O43" i="5"/>
  <c r="O42" i="5"/>
  <c r="O38" i="5"/>
  <c r="O37" i="5"/>
  <c r="O36" i="5"/>
  <c r="O35" i="5"/>
  <c r="O34" i="5"/>
  <c r="O33" i="5"/>
  <c r="O32" i="5"/>
  <c r="O31" i="5"/>
  <c r="O30" i="5"/>
  <c r="O29" i="5"/>
  <c r="O28" i="5"/>
  <c r="O27" i="5"/>
  <c r="O26" i="5"/>
  <c r="O25" i="5"/>
  <c r="O24" i="5"/>
  <c r="O23" i="5"/>
  <c r="O22" i="5"/>
  <c r="C20" i="5"/>
  <c r="O18" i="5"/>
  <c r="O16" i="5"/>
  <c r="C15" i="5"/>
  <c r="C14" i="5"/>
  <c r="C13" i="5"/>
  <c r="C12" i="5"/>
  <c r="C11" i="5"/>
  <c r="C10" i="5"/>
  <c r="B10" i="5"/>
  <c r="O9" i="5"/>
  <c r="O8" i="5"/>
  <c r="O70" i="5" l="1"/>
  <c r="K77" i="5"/>
  <c r="K78" i="5" s="1"/>
  <c r="L73" i="5"/>
  <c r="L77" i="5" s="1"/>
  <c r="L78" i="5" s="1"/>
  <c r="J77" i="5"/>
  <c r="J78" i="5" s="1"/>
  <c r="N77" i="5"/>
  <c r="N78" i="5" s="1"/>
  <c r="O73" i="5" l="1"/>
  <c r="O77" i="5" s="1"/>
  <c r="O78" i="5" s="1"/>
</calcChain>
</file>

<file path=xl/sharedStrings.xml><?xml version="1.0" encoding="utf-8"?>
<sst xmlns="http://schemas.openxmlformats.org/spreadsheetml/2006/main" count="440" uniqueCount="204">
  <si>
    <t>CONCEPTO</t>
  </si>
  <si>
    <t>NOTARIZACIONES</t>
  </si>
  <si>
    <t xml:space="preserve">VARIOS </t>
  </si>
  <si>
    <t>REVISADO POR:  MARIA BRITO DE GONZÁLEZ</t>
  </si>
  <si>
    <t>TECNICO DE CONTABILIDAD</t>
  </si>
  <si>
    <t>ENCARGADA DE CONTABILIDAD</t>
  </si>
  <si>
    <t xml:space="preserve">             DIRECCION GENERAL DE BIENES NACIONALES</t>
  </si>
  <si>
    <t xml:space="preserve">         DEPARTAMENTO DE CONTABILIDAD</t>
  </si>
  <si>
    <t xml:space="preserve">             CUENTAS POR PAGAR POR ANTIGUEDAD DE SALDOS</t>
  </si>
  <si>
    <t xml:space="preserve">            AL 30  DE NOVIEMBRE 2023</t>
  </si>
  <si>
    <t>PROVEEDOR</t>
  </si>
  <si>
    <t>RNC</t>
  </si>
  <si>
    <t>NCF O REFERENCIA</t>
  </si>
  <si>
    <t>FECHA DE
REGISTRO</t>
  </si>
  <si>
    <t xml:space="preserve">FECHA DE 
FACTURA </t>
  </si>
  <si>
    <t>FECHA ESTIMADA
DE PAGO</t>
  </si>
  <si>
    <t>CODIFICACION
OBJETAL</t>
  </si>
  <si>
    <t xml:space="preserve">DE 0 A 30 </t>
  </si>
  <si>
    <t xml:space="preserve">DE 30 A 60 </t>
  </si>
  <si>
    <t>DE 60 A 90</t>
  </si>
  <si>
    <t>DE 90 A 120</t>
  </si>
  <si>
    <t>MAS DE 120</t>
  </si>
  <si>
    <t>TOTAL 
GENERAL</t>
  </si>
  <si>
    <t>ESTATUS</t>
  </si>
  <si>
    <t>A FUEGO LENTO, SRL</t>
  </si>
  <si>
    <t>ADQUISICION DE ALMUERZOS Y REFRIGERIOS</t>
  </si>
  <si>
    <t>131-11117-3</t>
  </si>
  <si>
    <t>B1500000642</t>
  </si>
  <si>
    <t>N/A</t>
  </si>
  <si>
    <t xml:space="preserve">PENDIENTE </t>
  </si>
  <si>
    <t>AGUA PLANETA AZUL, SA</t>
  </si>
  <si>
    <t>ADQUISICION DE AGUA EMBOTELLADA</t>
  </si>
  <si>
    <t>101-50393-9</t>
  </si>
  <si>
    <t>B1500136378</t>
  </si>
  <si>
    <t>24/5/2022</t>
  </si>
  <si>
    <t>401-03698-3</t>
  </si>
  <si>
    <t>B150000026</t>
  </si>
  <si>
    <t>ALL OFFICE SOLUTIONS TS, SRL.</t>
  </si>
  <si>
    <t>131-21122-4</t>
  </si>
  <si>
    <t>B1500001978</t>
  </si>
  <si>
    <t>B1500001979</t>
  </si>
  <si>
    <t>B1500001980</t>
  </si>
  <si>
    <t>B1500001981</t>
  </si>
  <si>
    <t>B1500001982</t>
  </si>
  <si>
    <t>AUTOCAMIONES, S.A</t>
  </si>
  <si>
    <t>SERVICIO DE MANTENIMIENTO DE VEHICULO EN GARANTIA, PARA USO DE LA INSTITUCION</t>
  </si>
  <si>
    <t>101-01074-6</t>
  </si>
  <si>
    <t>B1500003626</t>
  </si>
  <si>
    <t>PENDIENTE</t>
  </si>
  <si>
    <t>B1500003654</t>
  </si>
  <si>
    <t xml:space="preserve">BASILICA CATEDRAL SEÑORA DE LA ENCARNACION </t>
  </si>
  <si>
    <t xml:space="preserve">OFRENDA DE MISA POR EL 73 ANIVERSARIO </t>
  </si>
  <si>
    <t>401-51726-4</t>
  </si>
  <si>
    <t>B1500000006</t>
  </si>
  <si>
    <t>28/11/2021</t>
  </si>
  <si>
    <t>31/12/2022</t>
  </si>
  <si>
    <t xml:space="preserve">BV Y CIA, SRL, </t>
  </si>
  <si>
    <t>SERVICIO DE ALQUILER DE PANTALLA Y LUCES LED, PARA SER UTILIZADOS EN LA SUBASTA 2-2023.</t>
  </si>
  <si>
    <t>130-27739-7</t>
  </si>
  <si>
    <t>B1500000178</t>
  </si>
  <si>
    <t>BAROLI TEHNOLOGIES,SRL</t>
  </si>
  <si>
    <t>130-26774-1</t>
  </si>
  <si>
    <t>B1500000347</t>
  </si>
  <si>
    <t>BAETEK SRL,</t>
  </si>
  <si>
    <t>ADQUISICION DE EQUIPOS FOTOGRAFICOS PARA USO DE LA INSTITUCION.</t>
  </si>
  <si>
    <t>1-32-69259-4</t>
  </si>
  <si>
    <t>B1500000010</t>
  </si>
  <si>
    <t>CAASD</t>
  </si>
  <si>
    <t>SUMINISTRO DE AGUA POTABLE OCTUBRE 2023</t>
  </si>
  <si>
    <t>401-03727-2</t>
  </si>
  <si>
    <t>B1500127803</t>
  </si>
  <si>
    <t>SUMINISTRO DE AGUA DE POZO OCTUBRE 2023</t>
  </si>
  <si>
    <t>B1500127854</t>
  </si>
  <si>
    <t>COMPU OFFICE DOMINICANA, SRL</t>
  </si>
  <si>
    <t>ADQUISICION DE TONERES, CARTUCHOS Y BOTELLAS DE TINTA</t>
  </si>
  <si>
    <t>130-22869-8</t>
  </si>
  <si>
    <t>B1500003419</t>
  </si>
  <si>
    <t>COMPU-OFFICE DOMINICANA, SRL</t>
  </si>
  <si>
    <t>ADQUISICION DE EQUIPOS INFORMATICOS PARA USO DE LA INSTITUCION</t>
  </si>
  <si>
    <t>B1500003923</t>
  </si>
  <si>
    <t>ADQUISICION DE TONERES, PARA SUPLIR LAS NECESIDADES DE LA INSTITUCION</t>
  </si>
  <si>
    <t>B1500003922</t>
  </si>
  <si>
    <t>B1500003847</t>
  </si>
  <si>
    <t>COLECTOR DE IMPUESTOS INTERNOS</t>
  </si>
  <si>
    <t>COMPRA DE SELLOS DEL COLEGIO DOMINICANO DE ABOGADOS</t>
  </si>
  <si>
    <t>3% TRANSFERENCIA INMOBILIARIA</t>
  </si>
  <si>
    <t>COLORAMA SERVICIOS GRAFICOS, SRL</t>
  </si>
  <si>
    <t>ADQUISICION DE TARJETAS DE INVITACION PARA EL 75 ANIVERSARIO DE LA INSTITUCION</t>
  </si>
  <si>
    <t>130-88927-9</t>
  </si>
  <si>
    <t>B1500000180</t>
  </si>
  <si>
    <t>CORPORACION  ESTATAL DE RADIO Y TV.</t>
  </si>
  <si>
    <t xml:space="preserve">10 % DEL PRESUPUESTO DE PUBLICIDAD </t>
  </si>
  <si>
    <t>401-50097-3</t>
  </si>
  <si>
    <t>B1500003980</t>
  </si>
  <si>
    <t>26/2/2021</t>
  </si>
  <si>
    <t>31/12/2021</t>
  </si>
  <si>
    <t>B1500004102</t>
  </si>
  <si>
    <t xml:space="preserve">CLUB LOS PRADOS </t>
  </si>
  <si>
    <t>ACTIVIDAD INSTITUCIONAL (SUBASTA)</t>
  </si>
  <si>
    <t>401-05276-8</t>
  </si>
  <si>
    <t>B1500000109</t>
  </si>
  <si>
    <t>20/7/2021</t>
  </si>
  <si>
    <t>DELTA COMERCIAL, S.A</t>
  </si>
  <si>
    <t>SERVICIO MANTENIMIENTO DE VEHICULO EN GARANTIA, PARA USO DE LA INSTITUCION</t>
  </si>
  <si>
    <t>101-01193-9</t>
  </si>
  <si>
    <t>B1500018441</t>
  </si>
  <si>
    <t>EDITORA DEL CARIBE, S.A</t>
  </si>
  <si>
    <t>SERVICIO DE PUBLICACIONES EN PERIODICOS</t>
  </si>
  <si>
    <t>101-00356-1</t>
  </si>
  <si>
    <t>B1500004962</t>
  </si>
  <si>
    <t>B1500004972</t>
  </si>
  <si>
    <t>B1500005079</t>
  </si>
  <si>
    <t>B1500005080</t>
  </si>
  <si>
    <t>101-00356-2</t>
  </si>
  <si>
    <t>EDITORA HOY, S.A.S</t>
  </si>
  <si>
    <t>SERVICIO DE PUBLICIDAD EN PERIODICOS PARA EL 1ER CENSO NACIONAL DE INMUEBLES Y PROPIEDADES DEL ESTADO</t>
  </si>
  <si>
    <t>101-09837-6</t>
  </si>
  <si>
    <t>B1500006546</t>
  </si>
  <si>
    <t>FLORISTERIA ZUNNIFLOR, SRL</t>
  </si>
  <si>
    <t>AQUISICION DE CORONAS</t>
  </si>
  <si>
    <t>130-18213-2</t>
  </si>
  <si>
    <t>B1500002634</t>
  </si>
  <si>
    <t>B1500002635</t>
  </si>
  <si>
    <t>FLORISTERIA ZUNIFLOR, SRL</t>
  </si>
  <si>
    <t>ADQUISICION DE ARREGLOS DE FLORES, PARA SER UTILIZADAS EN ACTIVIDADES PROGRAMADAS DE LA INSTITUCION</t>
  </si>
  <si>
    <t>B1500002667</t>
  </si>
  <si>
    <t>HUMANO SEGUROS, S.A</t>
  </si>
  <si>
    <t>POLIZA NO. 30-95-198702 PLANES COMPLEMENTARIOS CORRESPONDIENTE AL MES DE OCTUBRE 2023</t>
  </si>
  <si>
    <t>102-01717-4</t>
  </si>
  <si>
    <t>B1500029369</t>
  </si>
  <si>
    <t>POLIZA NO. 30-95-198702 PLANES COMPLEMENTARIOS CORRESPONDIENTE AL MES DE NOVIEMBRE 2023</t>
  </si>
  <si>
    <t>B1500029767</t>
  </si>
  <si>
    <t>INGENIERIA &amp; MANTENIMIENTO AQUINO, IMA, SRL</t>
  </si>
  <si>
    <t>6TA CUBICACION, REMOZAMIENTO DEL EDIFICIO BIENES NACIONALES-CEA</t>
  </si>
  <si>
    <t>131-51248-8</t>
  </si>
  <si>
    <t>ING. RAFAEL GUILLERMO FIGUEROA MESA</t>
  </si>
  <si>
    <t>I TASACION DE TERRENO</t>
  </si>
  <si>
    <t>001-0646217-9</t>
  </si>
  <si>
    <t>B1500000001</t>
  </si>
  <si>
    <t>IMPRESORA VYG, SRL.</t>
  </si>
  <si>
    <t>130-80653-5</t>
  </si>
  <si>
    <t>B1500000377</t>
  </si>
  <si>
    <t>130-82267-2</t>
  </si>
  <si>
    <t>B1500000085</t>
  </si>
  <si>
    <t>B1500000100</t>
  </si>
  <si>
    <t>B1500000099</t>
  </si>
  <si>
    <t>MY, FIESTAS Y DECORACIONES, SRL.</t>
  </si>
  <si>
    <t>101-81879-4</t>
  </si>
  <si>
    <t>B1500000731</t>
  </si>
  <si>
    <t>NEDERCORP INVESTMENT, SRL</t>
  </si>
  <si>
    <t>131-79491-2</t>
  </si>
  <si>
    <t>B1500000389</t>
  </si>
  <si>
    <t>OGTIC</t>
  </si>
  <si>
    <t>ALQUILER ESTABLECIMIENTO ENERO 2023</t>
  </si>
  <si>
    <t>430-01950-1</t>
  </si>
  <si>
    <t>B1500002045</t>
  </si>
  <si>
    <t>OFFITEK,SRL,</t>
  </si>
  <si>
    <t>101-89393-1</t>
  </si>
  <si>
    <t>B1500005338</t>
  </si>
  <si>
    <t>30 DIAS</t>
  </si>
  <si>
    <t>P.A CATERING, SRL</t>
  </si>
  <si>
    <t>ADQUISICION DE SERVICIOS DE ALMUERZO PARA DIFERENTES ACTIVIDADES PROGRAMADAS DE LA INSTITUCION, CORRESP. AGOSTO 2023</t>
  </si>
  <si>
    <t>131-15509-1</t>
  </si>
  <si>
    <t>B1500003069</t>
  </si>
  <si>
    <t>ADQUISICION DE SERVICIOS DE ALMUERZO PARA DIFERENTES ACTIVIDADES PROGRAMADAS DE LA INSTITUCION, CORRESP. SEPTIEMBRE 2023</t>
  </si>
  <si>
    <t>B1500003100</t>
  </si>
  <si>
    <t>B1500003148</t>
  </si>
  <si>
    <t>B1500003139</t>
  </si>
  <si>
    <t>B1500001987</t>
  </si>
  <si>
    <t xml:space="preserve">ROMANO DISEÑO Y CONSTRUCCIONES </t>
  </si>
  <si>
    <t>SERV. DE REPARACION Y MANTENIENTO DE PLOMERIA</t>
  </si>
  <si>
    <t>131-74577-6</t>
  </si>
  <si>
    <t>B1500000002</t>
  </si>
  <si>
    <t>13/6/2022</t>
  </si>
  <si>
    <t>16/5/2022</t>
  </si>
  <si>
    <t>SEGUROS RESERVAS</t>
  </si>
  <si>
    <t>RENOVACION POLIZA DE SEGURO DE VEHICULO NO. 2-2-502-0194458, FLOTILLA DE VEHICULO DE LA INSTITUCION</t>
  </si>
  <si>
    <t>101-87450-3</t>
  </si>
  <si>
    <t>B1500044179</t>
  </si>
  <si>
    <t>POLIZA DE SEGURO DE VIDA NO. 2-2-102-0013383, CORRESP. AL MES DE OCTUBRE 2023, PARA LOS COLABORADORES DE LA INSTITUCION</t>
  </si>
  <si>
    <t>B1500044579</t>
  </si>
  <si>
    <t>401-51645-4</t>
  </si>
  <si>
    <t>B1500009791</t>
  </si>
  <si>
    <t xml:space="preserve">PARADOR RESTAURANTE LA MINA DEL SABOR </t>
  </si>
  <si>
    <t xml:space="preserve">VENTA DE ALMUERZO </t>
  </si>
  <si>
    <t>132-13065-2</t>
  </si>
  <si>
    <t>B1500000021</t>
  </si>
  <si>
    <t>28/5/2021</t>
  </si>
  <si>
    <t>21/05/2021</t>
  </si>
  <si>
    <t>TOTAL PROVEEDORES</t>
  </si>
  <si>
    <t>VARIAS FECHAS</t>
  </si>
  <si>
    <t xml:space="preserve">PRESTACIONES LABORALES </t>
  </si>
  <si>
    <t xml:space="preserve">INDEMNIZACION Y VACACIONES </t>
  </si>
  <si>
    <t>SIN NCF</t>
  </si>
  <si>
    <t>VIATICOS</t>
  </si>
  <si>
    <t>EMPLEADOS</t>
  </si>
  <si>
    <t>RAFAEL AGUSTIN CHAVEZ</t>
  </si>
  <si>
    <t xml:space="preserve">PAGO DE HONORARIOS </t>
  </si>
  <si>
    <t>DEVOLUCIONES</t>
  </si>
  <si>
    <t>COMPRA DE TERRENO</t>
  </si>
  <si>
    <t xml:space="preserve">GASTOS DE REPRESENTACION </t>
  </si>
  <si>
    <t>OTROS TOTALES</t>
  </si>
  <si>
    <t>TOTAL GENERAL</t>
  </si>
  <si>
    <t>PREPARADO POR: JAROLIN GUANTE MOREL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</si>
</sst>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</cellStyleXfs>
  <cellXfs count="92">
    <xf numFmtId="0" fontId="0" fillId="0" borderId="0" xfId="0"/>
    <xf numFmtId="0" fontId="0" fillId="0" borderId="0" xfId="0" applyFill="1"/>
    <xf numFmtId="0" fontId="6" fillId="0" borderId="6" xfId="3" applyFont="1" applyFill="1" applyBorder="1" applyAlignment="1">
      <alignment horizontal="left"/>
    </xf>
    <xf numFmtId="0" fontId="9" fillId="0" borderId="0" xfId="0" applyFont="1" applyFill="1"/>
    <xf numFmtId="43" fontId="0" fillId="0" borderId="0" xfId="1" applyFont="1" applyFill="1"/>
    <xf numFmtId="43" fontId="9" fillId="0" borderId="0" xfId="1" applyFont="1" applyFill="1" applyBorder="1"/>
    <xf numFmtId="43" fontId="9" fillId="0" borderId="0" xfId="1" applyFont="1" applyFill="1" applyBorder="1" applyAlignment="1">
      <alignment horizontal="left"/>
    </xf>
    <xf numFmtId="0" fontId="7" fillId="0" borderId="14" xfId="3" applyFont="1" applyFill="1" applyBorder="1" applyAlignment="1">
      <alignment horizontal="center" vertical="center"/>
    </xf>
    <xf numFmtId="0" fontId="7" fillId="0" borderId="14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6" xfId="3" applyFont="1" applyFill="1" applyBorder="1" applyAlignment="1">
      <alignment horizontal="center" vertical="center" wrapText="1"/>
    </xf>
    <xf numFmtId="164" fontId="7" fillId="0" borderId="3" xfId="1" applyNumberFormat="1" applyFont="1" applyFill="1" applyBorder="1" applyAlignment="1">
      <alignment horizontal="center" vertical="center"/>
    </xf>
    <xf numFmtId="164" fontId="7" fillId="0" borderId="14" xfId="1" applyNumberFormat="1" applyFont="1" applyFill="1" applyBorder="1" applyAlignment="1">
      <alignment horizontal="center" vertical="center"/>
    </xf>
    <xf numFmtId="164" fontId="7" fillId="0" borderId="1" xfId="1" applyNumberFormat="1" applyFont="1" applyFill="1" applyBorder="1" applyAlignment="1">
      <alignment horizontal="center" vertical="center"/>
    </xf>
    <xf numFmtId="164" fontId="7" fillId="0" borderId="6" xfId="1" applyNumberFormat="1" applyFont="1" applyFill="1" applyBorder="1" applyAlignment="1">
      <alignment horizontal="center" vertical="center" wrapText="1"/>
    </xf>
    <xf numFmtId="164" fontId="7" fillId="0" borderId="6" xfId="1" applyNumberFormat="1" applyFont="1" applyFill="1" applyBorder="1" applyAlignment="1">
      <alignment horizontal="center" vertical="center"/>
    </xf>
    <xf numFmtId="0" fontId="6" fillId="0" borderId="15" xfId="3" applyFont="1" applyFill="1" applyBorder="1" applyAlignment="1">
      <alignment horizontal="left"/>
    </xf>
    <xf numFmtId="14" fontId="6" fillId="0" borderId="6" xfId="3" applyNumberFormat="1" applyFont="1" applyFill="1" applyBorder="1" applyAlignment="1">
      <alignment horizontal="left"/>
    </xf>
    <xf numFmtId="14" fontId="6" fillId="0" borderId="16" xfId="3" applyNumberFormat="1" applyFont="1" applyFill="1" applyBorder="1" applyAlignment="1">
      <alignment horizontal="left"/>
    </xf>
    <xf numFmtId="43" fontId="6" fillId="0" borderId="6" xfId="1" applyFont="1" applyFill="1" applyBorder="1" applyAlignment="1">
      <alignment horizontal="left"/>
    </xf>
    <xf numFmtId="43" fontId="6" fillId="0" borderId="6" xfId="1" applyFont="1" applyFill="1" applyBorder="1"/>
    <xf numFmtId="43" fontId="6" fillId="0" borderId="16" xfId="1" applyFont="1" applyFill="1" applyBorder="1" applyAlignment="1">
      <alignment horizontal="left"/>
    </xf>
    <xf numFmtId="0" fontId="6" fillId="0" borderId="16" xfId="0" applyFont="1" applyFill="1" applyBorder="1" applyAlignment="1">
      <alignment horizontal="center"/>
    </xf>
    <xf numFmtId="0" fontId="6" fillId="0" borderId="6" xfId="6" applyFont="1" applyFill="1" applyBorder="1"/>
    <xf numFmtId="0" fontId="6" fillId="0" borderId="6" xfId="3" applyFont="1" applyFill="1" applyBorder="1" applyAlignment="1">
      <alignment horizontal="left" vertical="center" wrapText="1"/>
    </xf>
    <xf numFmtId="43" fontId="6" fillId="0" borderId="6" xfId="1" applyFont="1" applyFill="1" applyBorder="1" applyAlignment="1">
      <alignment horizontal="left" vertical="center" wrapText="1"/>
    </xf>
    <xf numFmtId="4" fontId="6" fillId="0" borderId="6" xfId="3" applyNumberFormat="1" applyFont="1" applyFill="1" applyBorder="1" applyAlignment="1">
      <alignment horizontal="right" vertical="center" wrapText="1"/>
    </xf>
    <xf numFmtId="0" fontId="6" fillId="0" borderId="15" xfId="0" applyFont="1" applyFill="1" applyBorder="1" applyAlignment="1">
      <alignment horizontal="left"/>
    </xf>
    <xf numFmtId="14" fontId="6" fillId="0" borderId="6" xfId="1" applyNumberFormat="1" applyFont="1" applyFill="1" applyBorder="1" applyAlignment="1">
      <alignment horizontal="left"/>
    </xf>
    <xf numFmtId="0" fontId="6" fillId="0" borderId="6" xfId="3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0" fillId="0" borderId="0" xfId="0" applyBorder="1"/>
    <xf numFmtId="0" fontId="6" fillId="0" borderId="16" xfId="3" applyFont="1" applyFill="1" applyBorder="1" applyAlignment="1">
      <alignment horizontal="left" vertical="center"/>
    </xf>
    <xf numFmtId="0" fontId="6" fillId="0" borderId="6" xfId="3" applyFont="1" applyFill="1" applyBorder="1" applyAlignment="1">
      <alignment horizontal="left" vertical="center"/>
    </xf>
    <xf numFmtId="14" fontId="6" fillId="0" borderId="16" xfId="5" applyNumberFormat="1" applyFont="1" applyFill="1" applyBorder="1" applyAlignment="1">
      <alignment horizontal="left" vertical="center" wrapText="1"/>
    </xf>
    <xf numFmtId="14" fontId="6" fillId="0" borderId="16" xfId="3" applyNumberFormat="1" applyFont="1" applyFill="1" applyBorder="1" applyAlignment="1">
      <alignment horizontal="left" vertical="center" wrapText="1"/>
    </xf>
    <xf numFmtId="43" fontId="6" fillId="0" borderId="16" xfId="1" applyFont="1" applyFill="1" applyBorder="1" applyAlignment="1">
      <alignment horizontal="left" vertical="center" wrapText="1"/>
    </xf>
    <xf numFmtId="0" fontId="6" fillId="0" borderId="6" xfId="2" applyFont="1" applyFill="1" applyBorder="1" applyAlignment="1">
      <alignment horizontal="left"/>
    </xf>
    <xf numFmtId="49" fontId="6" fillId="0" borderId="6" xfId="1" applyNumberFormat="1" applyFont="1" applyFill="1" applyBorder="1" applyAlignment="1">
      <alignment horizontal="left"/>
    </xf>
    <xf numFmtId="0" fontId="0" fillId="3" borderId="0" xfId="0" applyFill="1"/>
    <xf numFmtId="43" fontId="11" fillId="0" borderId="6" xfId="1" applyFont="1" applyFill="1" applyBorder="1"/>
    <xf numFmtId="4" fontId="6" fillId="0" borderId="6" xfId="0" applyNumberFormat="1" applyFont="1" applyFill="1" applyBorder="1" applyAlignment="1">
      <alignment horizontal="left"/>
    </xf>
    <xf numFmtId="4" fontId="6" fillId="0" borderId="15" xfId="0" applyNumberFormat="1" applyFont="1" applyFill="1" applyBorder="1" applyAlignment="1">
      <alignment horizontal="left"/>
    </xf>
    <xf numFmtId="43" fontId="8" fillId="0" borderId="17" xfId="1" applyFont="1" applyFill="1" applyBorder="1"/>
    <xf numFmtId="43" fontId="8" fillId="0" borderId="11" xfId="1" applyFont="1" applyFill="1" applyBorder="1"/>
    <xf numFmtId="0" fontId="6" fillId="0" borderId="18" xfId="0" applyFont="1" applyFill="1" applyBorder="1" applyAlignment="1">
      <alignment horizontal="center"/>
    </xf>
    <xf numFmtId="0" fontId="9" fillId="0" borderId="7" xfId="3" applyFont="1" applyFill="1" applyBorder="1" applyAlignment="1">
      <alignment horizontal="left"/>
    </xf>
    <xf numFmtId="0" fontId="9" fillId="0" borderId="7" xfId="0" applyFont="1" applyFill="1" applyBorder="1" applyAlignment="1">
      <alignment horizontal="left"/>
    </xf>
    <xf numFmtId="0" fontId="9" fillId="0" borderId="19" xfId="3" applyFont="1" applyFill="1" applyBorder="1" applyAlignment="1">
      <alignment horizontal="left"/>
    </xf>
    <xf numFmtId="0" fontId="9" fillId="0" borderId="7" xfId="0" applyFont="1" applyFill="1" applyBorder="1" applyAlignment="1">
      <alignment horizontal="center"/>
    </xf>
    <xf numFmtId="14" fontId="9" fillId="0" borderId="7" xfId="3" applyNumberFormat="1" applyFont="1" applyFill="1" applyBorder="1" applyAlignment="1">
      <alignment horizontal="left"/>
    </xf>
    <xf numFmtId="43" fontId="9" fillId="0" borderId="7" xfId="1" applyFont="1" applyFill="1" applyBorder="1"/>
    <xf numFmtId="43" fontId="8" fillId="0" borderId="20" xfId="1" applyFont="1" applyFill="1" applyBorder="1"/>
    <xf numFmtId="43" fontId="9" fillId="0" borderId="7" xfId="1" applyFont="1" applyFill="1" applyBorder="1" applyAlignment="1">
      <alignment horizontal="left"/>
    </xf>
    <xf numFmtId="0" fontId="9" fillId="0" borderId="20" xfId="0" applyFont="1" applyFill="1" applyBorder="1" applyAlignment="1">
      <alignment horizontal="center"/>
    </xf>
    <xf numFmtId="0" fontId="0" fillId="0" borderId="6" xfId="0" applyFill="1" applyBorder="1"/>
    <xf numFmtId="0" fontId="9" fillId="0" borderId="6" xfId="0" applyFont="1" applyFill="1" applyBorder="1"/>
    <xf numFmtId="0" fontId="9" fillId="0" borderId="6" xfId="0" applyFont="1" applyFill="1" applyBorder="1" applyAlignment="1">
      <alignment horizontal="left"/>
    </xf>
    <xf numFmtId="0" fontId="10" fillId="0" borderId="6" xfId="0" applyFont="1" applyFill="1" applyBorder="1"/>
    <xf numFmtId="43" fontId="0" fillId="0" borderId="6" xfId="1" applyFont="1" applyFill="1" applyBorder="1"/>
    <xf numFmtId="0" fontId="9" fillId="0" borderId="6" xfId="3" applyFont="1" applyFill="1" applyBorder="1" applyAlignment="1">
      <alignment horizontal="left"/>
    </xf>
    <xf numFmtId="0" fontId="9" fillId="0" borderId="6" xfId="0" applyFont="1" applyFill="1" applyBorder="1" applyAlignment="1">
      <alignment horizontal="center"/>
    </xf>
    <xf numFmtId="14" fontId="9" fillId="0" borderId="6" xfId="3" applyNumberFormat="1" applyFont="1" applyFill="1" applyBorder="1" applyAlignment="1">
      <alignment horizontal="left"/>
    </xf>
    <xf numFmtId="43" fontId="9" fillId="0" borderId="6" xfId="1" applyFont="1" applyFill="1" applyBorder="1"/>
    <xf numFmtId="43" fontId="9" fillId="0" borderId="15" xfId="1" applyFont="1" applyFill="1" applyBorder="1"/>
    <xf numFmtId="43" fontId="9" fillId="0" borderId="6" xfId="1" applyFont="1" applyFill="1" applyBorder="1" applyAlignment="1">
      <alignment horizontal="left"/>
    </xf>
    <xf numFmtId="43" fontId="9" fillId="0" borderId="19" xfId="1" applyFont="1" applyFill="1" applyBorder="1"/>
    <xf numFmtId="43" fontId="7" fillId="0" borderId="17" xfId="1" applyFont="1" applyFill="1" applyBorder="1"/>
    <xf numFmtId="0" fontId="6" fillId="0" borderId="0" xfId="0" applyFont="1" applyFill="1" applyAlignment="1">
      <alignment horizontal="center"/>
    </xf>
    <xf numFmtId="164" fontId="7" fillId="0" borderId="11" xfId="1" applyNumberFormat="1" applyFont="1" applyFill="1" applyBorder="1" applyAlignment="1">
      <alignment horizontal="center" vertical="center"/>
    </xf>
    <xf numFmtId="43" fontId="3" fillId="0" borderId="0" xfId="1" applyFont="1" applyFill="1"/>
    <xf numFmtId="43" fontId="4" fillId="0" borderId="0" xfId="1" applyFont="1" applyFill="1" applyAlignment="1"/>
    <xf numFmtId="0" fontId="10" fillId="0" borderId="0" xfId="0" applyFont="1" applyFill="1"/>
    <xf numFmtId="43" fontId="4" fillId="0" borderId="0" xfId="1" applyFont="1" applyFill="1" applyAlignment="1">
      <alignment horizontal="center"/>
    </xf>
    <xf numFmtId="0" fontId="7" fillId="0" borderId="8" xfId="3" applyFont="1" applyFill="1" applyBorder="1" applyAlignment="1">
      <alignment horizontal="center" vertical="center" wrapText="1"/>
    </xf>
    <xf numFmtId="0" fontId="7" fillId="0" borderId="9" xfId="3" applyFont="1" applyFill="1" applyBorder="1" applyAlignment="1">
      <alignment horizontal="center" vertical="center" wrapText="1"/>
    </xf>
    <xf numFmtId="0" fontId="7" fillId="0" borderId="10" xfId="3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8" xfId="3" applyFont="1" applyFill="1" applyBorder="1" applyAlignment="1">
      <alignment horizontal="center" vertical="center" wrapText="1"/>
    </xf>
    <xf numFmtId="0" fontId="8" fillId="0" borderId="9" xfId="3" applyFont="1" applyFill="1" applyBorder="1" applyAlignment="1">
      <alignment horizontal="center" vertical="center" wrapText="1"/>
    </xf>
    <xf numFmtId="0" fontId="8" fillId="0" borderId="10" xfId="3" applyFont="1" applyFill="1" applyBorder="1" applyAlignment="1">
      <alignment horizontal="center" vertical="center" wrapText="1"/>
    </xf>
    <xf numFmtId="43" fontId="4" fillId="0" borderId="0" xfId="1" applyFont="1" applyFill="1" applyAlignment="1">
      <alignment horizontal="center"/>
    </xf>
  </cellXfs>
  <cellStyles count="7">
    <cellStyle name="Incorrecto" xfId="2" builtinId="27"/>
    <cellStyle name="Millares" xfId="1" builtinId="3"/>
    <cellStyle name="Millares 2" xfId="4"/>
    <cellStyle name="Millares 3" xfId="5"/>
    <cellStyle name="Normal" xfId="0" builtinId="0"/>
    <cellStyle name="Normal 2" xfId="6"/>
    <cellStyle name="Normal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276225</xdr:colOff>
      <xdr:row>1</xdr:row>
      <xdr:rowOff>66675</xdr:rowOff>
    </xdr:from>
    <xdr:ext cx="942975" cy="777954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5" y="266700"/>
          <a:ext cx="942975" cy="777954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ndhira%20Neuman\Downloads\CUENTAS%20POR%20PAGAR%202023-12%20(Autoguardado)1%20-%20cop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GENERAL"/>
      <sheetName val="ENTRADAS"/>
      <sheetName val="SALIDAS"/>
      <sheetName val="PROVEEDORES"/>
      <sheetName val="NOTARIZACIONES"/>
      <sheetName val="INDEMNIZACIONES"/>
      <sheetName val="GASTOS DE REPRESENTACION"/>
      <sheetName val="HONORARIOS"/>
      <sheetName val="DEVOLUCIONES"/>
      <sheetName val="ANTIGUEDAD DE SALDOS"/>
    </sheetNames>
    <sheetDataSet>
      <sheetData sheetId="0"/>
      <sheetData sheetId="1">
        <row r="8">
          <cell r="C8" t="str">
            <v>ALTICE DOMINICANA, S.A</v>
          </cell>
        </row>
        <row r="16">
          <cell r="C16" t="str">
            <v>AGRIMDATA Y SERVICIOS, SRL.</v>
          </cell>
          <cell r="D16" t="str">
            <v>SERVICIOS DE CAPACITACION EN ENTRENAMIENTO Y PREPARACION DE EXPEDIENTES TECNICOS, PARA COLABORADORES PERTENECIENTES A LA INSTITUCION.</v>
          </cell>
        </row>
        <row r="42">
          <cell r="D42" t="str">
            <v>ADQUISICION E INSTALACION DE LETREROS EN EL INSTITUTO POSTAL DOMINICANO EN BARAHONA.</v>
          </cell>
        </row>
        <row r="47">
          <cell r="C47" t="str">
            <v>MDL ALTEKNATIVA TECH SRL,</v>
          </cell>
          <cell r="D47" t="str">
            <v>ADQUISICION DE EQUIPOS, PARA SER UTILIZADOS EN EL DEPARTAMENTO DE CATASTRO DE ESTA INSTITUCION.</v>
          </cell>
        </row>
        <row r="48">
          <cell r="D48" t="str">
            <v>PAGO DEL 80% RESTANTE, POR LA ADQUISICION DE EQUIPOS, PARA SER UTILIZADOS EN EL DEPARTAMENTO DE CATASTRO DE ESTA INSTITUCION.</v>
          </cell>
        </row>
        <row r="49">
          <cell r="D49" t="str">
            <v>ADQUISICION DE EQUIPOS FOTOGRAFICOS PARA USO DE LA INSTITUCION.</v>
          </cell>
        </row>
        <row r="50">
          <cell r="D50" t="str">
            <v>SERVICIO DE ALMUERZO TIPO BUFFET CON SUS UTENSILIOS PARA 900 PERSONAS EN ACTIVIDAD PROGRAMADA DE LA INSTITUCION.</v>
          </cell>
        </row>
        <row r="55">
          <cell r="D55" t="str">
            <v>ADQUISICION DE SERVICIO DE ALMUERZO PARA DIFERENTES ACTIVIDADES PROGRAMADAS DE LA INSTITUCION.</v>
          </cell>
        </row>
        <row r="60">
          <cell r="C60" t="str">
            <v>RAMIREZ Y MOJICA ENVOY PACK COURIER EXPRESS SRL,</v>
          </cell>
          <cell r="D60" t="str">
            <v>ADQUISICION DE GABINETES DE PISO PARA USO DE LA INSTITUCION.</v>
          </cell>
          <cell r="E60" t="str">
            <v>131-50563-5</v>
          </cell>
        </row>
        <row r="62">
          <cell r="C62" t="str">
            <v>SEGURO NACIONAL DE SALUD (ARS SENASA),</v>
          </cell>
          <cell r="D62" t="str">
            <v>PAGO DE PLANES COMPLEMENTARIOS DE LOS COLABORADORES AFILIADOS EN ESA ARS, MEDIANTE LA POLIZA NO. 00032, CORRESPONDIENTE AL MES DE NOVIEMBRE 2023.</v>
          </cell>
        </row>
      </sheetData>
      <sheetData sheetId="2"/>
      <sheetData sheetId="3">
        <row r="13">
          <cell r="C13" t="str">
            <v>SERVICIO DE MANTENIMIENTO Y REPARACION PARA MAQUINAS MULTIFUNCIONALES DEL CENTRO DE COPIADO DE LA INSTITUCION.</v>
          </cell>
        </row>
        <row r="21">
          <cell r="C21" t="str">
            <v>ADQUISICION DE EQUIPOS PARA SER UTILIZADOS EN EL DATA CENTER DEL CENSO NACIONAL DE BIENES INMUEBLES DEL ESTADO DOMINICANO.</v>
          </cell>
        </row>
        <row r="58">
          <cell r="C58" t="str">
            <v>ADQUISICION DE BATERIA DE VEHICULOS PARA USO DE LA INSTITUCION.</v>
          </cell>
        </row>
        <row r="60">
          <cell r="C60" t="str">
            <v>ADQUISICION DE EQUIPOS PARA SER UTILIZADOS EN EL DEPARTAMENTO DE CATASTRO DE ESTA INSTITUCION.</v>
          </cell>
        </row>
      </sheetData>
      <sheetData sheetId="4">
        <row r="17">
          <cell r="E17">
            <v>209800</v>
          </cell>
        </row>
      </sheetData>
      <sheetData sheetId="5">
        <row r="101">
          <cell r="G101">
            <v>8916850</v>
          </cell>
        </row>
        <row r="102">
          <cell r="G102">
            <v>4594822.2399999993</v>
          </cell>
        </row>
        <row r="103">
          <cell r="G103">
            <v>903262.5</v>
          </cell>
          <cell r="H103">
            <v>0</v>
          </cell>
        </row>
      </sheetData>
      <sheetData sheetId="6">
        <row r="77">
          <cell r="F77">
            <v>291675.67</v>
          </cell>
        </row>
      </sheetData>
      <sheetData sheetId="7">
        <row r="21">
          <cell r="E21">
            <v>25545000</v>
          </cell>
        </row>
      </sheetData>
      <sheetData sheetId="8">
        <row r="83">
          <cell r="F83">
            <v>24268464.099999994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98"/>
  <sheetViews>
    <sheetView showGridLines="0" tabSelected="1" zoomScale="80" zoomScaleNormal="80" workbookViewId="0">
      <selection activeCell="C26" sqref="C26"/>
    </sheetView>
  </sheetViews>
  <sheetFormatPr baseColWidth="10" defaultRowHeight="15" x14ac:dyDescent="0.25"/>
  <cols>
    <col min="1" max="1" width="2.28515625" customWidth="1"/>
    <col min="2" max="2" width="64.28515625" customWidth="1"/>
    <col min="3" max="3" width="152.140625" bestFit="1" customWidth="1"/>
    <col min="4" max="4" width="14.28515625" customWidth="1"/>
    <col min="5" max="5" width="26.7109375" bestFit="1" customWidth="1"/>
    <col min="6" max="6" width="19" customWidth="1"/>
    <col min="7" max="7" width="16" bestFit="1" customWidth="1"/>
    <col min="8" max="8" width="16.42578125" customWidth="1"/>
    <col min="9" max="9" width="18.140625" customWidth="1"/>
    <col min="10" max="10" width="16.42578125" customWidth="1"/>
    <col min="11" max="11" width="17.7109375" customWidth="1"/>
    <col min="12" max="12" width="15.42578125" customWidth="1"/>
    <col min="13" max="13" width="17.42578125" customWidth="1"/>
    <col min="14" max="14" width="16.7109375" bestFit="1" customWidth="1"/>
    <col min="15" max="15" width="18.140625" bestFit="1" customWidth="1"/>
    <col min="16" max="16" width="13.85546875" customWidth="1"/>
    <col min="19" max="19" width="13.85546875" bestFit="1" customWidth="1"/>
  </cols>
  <sheetData>
    <row r="1" spans="1:19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9" ht="15.75" x14ac:dyDescent="0.25">
      <c r="A2" s="1"/>
      <c r="B2" s="78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80"/>
      <c r="Q2" s="1"/>
    </row>
    <row r="3" spans="1:19" ht="15.75" x14ac:dyDescent="0.25">
      <c r="A3" s="1"/>
      <c r="B3" s="81" t="s">
        <v>6</v>
      </c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3"/>
      <c r="Q3" s="1"/>
    </row>
    <row r="4" spans="1:19" ht="15.75" x14ac:dyDescent="0.25">
      <c r="A4" s="1"/>
      <c r="B4" s="81" t="s">
        <v>7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3"/>
      <c r="Q4" s="1"/>
    </row>
    <row r="5" spans="1:19" ht="15.75" x14ac:dyDescent="0.25">
      <c r="A5" s="1"/>
      <c r="B5" s="81" t="s">
        <v>8</v>
      </c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3"/>
      <c r="Q5" s="1"/>
    </row>
    <row r="6" spans="1:19" ht="16.5" thickBot="1" x14ac:dyDescent="0.3">
      <c r="A6" s="1"/>
      <c r="B6" s="84" t="s">
        <v>9</v>
      </c>
      <c r="C6" s="85"/>
      <c r="D6" s="85"/>
      <c r="E6" s="85"/>
      <c r="F6" s="85"/>
      <c r="G6" s="85"/>
      <c r="H6" s="85"/>
      <c r="I6" s="86"/>
      <c r="J6" s="85"/>
      <c r="K6" s="85"/>
      <c r="L6" s="85"/>
      <c r="M6" s="85"/>
      <c r="N6" s="85"/>
      <c r="O6" s="86"/>
      <c r="P6" s="87"/>
      <c r="Q6" s="1"/>
    </row>
    <row r="7" spans="1:19" ht="47.25" x14ac:dyDescent="0.25">
      <c r="A7" s="1"/>
      <c r="B7" s="7" t="s">
        <v>10</v>
      </c>
      <c r="C7" s="7" t="s">
        <v>0</v>
      </c>
      <c r="D7" s="7" t="s">
        <v>11</v>
      </c>
      <c r="E7" s="8" t="s">
        <v>12</v>
      </c>
      <c r="F7" s="8" t="s">
        <v>13</v>
      </c>
      <c r="G7" s="8" t="s">
        <v>14</v>
      </c>
      <c r="H7" s="9" t="s">
        <v>15</v>
      </c>
      <c r="I7" s="10" t="s">
        <v>16</v>
      </c>
      <c r="J7" s="11" t="s">
        <v>17</v>
      </c>
      <c r="K7" s="12" t="s">
        <v>18</v>
      </c>
      <c r="L7" s="12" t="s">
        <v>19</v>
      </c>
      <c r="M7" s="12" t="s">
        <v>20</v>
      </c>
      <c r="N7" s="13" t="s">
        <v>21</v>
      </c>
      <c r="O7" s="14" t="s">
        <v>22</v>
      </c>
      <c r="P7" s="15" t="s">
        <v>23</v>
      </c>
      <c r="Q7" s="1"/>
    </row>
    <row r="8" spans="1:19" x14ac:dyDescent="0.25">
      <c r="A8" s="1"/>
      <c r="B8" s="16" t="s">
        <v>24</v>
      </c>
      <c r="C8" s="16" t="s">
        <v>25</v>
      </c>
      <c r="D8" s="2" t="s">
        <v>26</v>
      </c>
      <c r="E8" s="2" t="s">
        <v>27</v>
      </c>
      <c r="F8" s="17">
        <v>44908</v>
      </c>
      <c r="G8" s="17">
        <v>44802</v>
      </c>
      <c r="H8" s="17"/>
      <c r="I8" s="18" t="s">
        <v>28</v>
      </c>
      <c r="J8" s="19"/>
      <c r="K8" s="19"/>
      <c r="L8" s="19"/>
      <c r="M8" s="20"/>
      <c r="N8" s="19">
        <v>296995.38</v>
      </c>
      <c r="O8" s="21">
        <f t="shared" ref="O8:O42" si="0">SUM(J8:N8)</f>
        <v>296995.38</v>
      </c>
      <c r="P8" s="22" t="s">
        <v>29</v>
      </c>
      <c r="Q8" s="1"/>
      <c r="S8" s="6"/>
    </row>
    <row r="9" spans="1:19" x14ac:dyDescent="0.25">
      <c r="A9" s="1"/>
      <c r="B9" s="2" t="s">
        <v>30</v>
      </c>
      <c r="C9" s="2" t="s">
        <v>31</v>
      </c>
      <c r="D9" s="2" t="s">
        <v>32</v>
      </c>
      <c r="E9" s="2" t="s">
        <v>33</v>
      </c>
      <c r="F9" s="17"/>
      <c r="G9" s="17" t="s">
        <v>34</v>
      </c>
      <c r="H9" s="17"/>
      <c r="I9" s="18" t="s">
        <v>28</v>
      </c>
      <c r="J9" s="19"/>
      <c r="K9" s="19"/>
      <c r="L9" s="20"/>
      <c r="M9" s="20"/>
      <c r="N9" s="20">
        <v>9000</v>
      </c>
      <c r="O9" s="21">
        <f t="shared" si="0"/>
        <v>9000</v>
      </c>
      <c r="P9" s="22" t="s">
        <v>29</v>
      </c>
      <c r="Q9" s="1"/>
      <c r="S9" s="5"/>
    </row>
    <row r="10" spans="1:19" x14ac:dyDescent="0.25">
      <c r="A10" s="1"/>
      <c r="B10" s="23" t="str">
        <f>[1]ENTRADAS!$C$16</f>
        <v>AGRIMDATA Y SERVICIOS, SRL.</v>
      </c>
      <c r="C10" s="2" t="str">
        <f>[1]ENTRADAS!$D$16</f>
        <v>SERVICIOS DE CAPACITACION EN ENTRENAMIENTO Y PREPARACION DE EXPEDIENTES TECNICOS, PARA COLABORADORES PERTENECIENTES A LA INSTITUCION.</v>
      </c>
      <c r="D10" s="2" t="s">
        <v>35</v>
      </c>
      <c r="E10" s="2" t="s">
        <v>36</v>
      </c>
      <c r="F10" s="17">
        <v>45246</v>
      </c>
      <c r="G10" s="17">
        <v>45224</v>
      </c>
      <c r="H10" s="24"/>
      <c r="I10" s="18" t="s">
        <v>28</v>
      </c>
      <c r="J10" s="19">
        <v>200000</v>
      </c>
      <c r="K10" s="19"/>
      <c r="L10" s="20"/>
      <c r="M10" s="20"/>
      <c r="N10" s="20"/>
      <c r="O10" s="21">
        <v>200000</v>
      </c>
      <c r="P10" s="22" t="s">
        <v>29</v>
      </c>
      <c r="Q10" s="1"/>
      <c r="S10" s="5"/>
    </row>
    <row r="11" spans="1:19" x14ac:dyDescent="0.25">
      <c r="A11" s="1"/>
      <c r="B11" s="23" t="s">
        <v>37</v>
      </c>
      <c r="C11" s="2" t="str">
        <f>[1]PROVEEDORES!$C$13</f>
        <v>SERVICIO DE MANTENIMIENTO Y REPARACION PARA MAQUINAS MULTIFUNCIONALES DEL CENTRO DE COPIADO DE LA INSTITUCION.</v>
      </c>
      <c r="D11" s="2" t="s">
        <v>38</v>
      </c>
      <c r="E11" s="2" t="s">
        <v>39</v>
      </c>
      <c r="F11" s="17">
        <v>45250</v>
      </c>
      <c r="G11" s="17">
        <v>45215</v>
      </c>
      <c r="H11" s="24"/>
      <c r="I11" s="18"/>
      <c r="J11" s="19"/>
      <c r="K11" s="19">
        <v>2950</v>
      </c>
      <c r="L11" s="20"/>
      <c r="M11" s="20"/>
      <c r="N11" s="20"/>
      <c r="O11" s="21">
        <v>2950</v>
      </c>
      <c r="P11" s="22" t="s">
        <v>29</v>
      </c>
      <c r="Q11" s="1"/>
      <c r="S11" s="5"/>
    </row>
    <row r="12" spans="1:19" x14ac:dyDescent="0.25">
      <c r="A12" s="1"/>
      <c r="B12" s="23" t="s">
        <v>37</v>
      </c>
      <c r="C12" s="2" t="str">
        <f>[1]PROVEEDORES!$C$13</f>
        <v>SERVICIO DE MANTENIMIENTO Y REPARACION PARA MAQUINAS MULTIFUNCIONALES DEL CENTRO DE COPIADO DE LA INSTITUCION.</v>
      </c>
      <c r="D12" s="2" t="s">
        <v>38</v>
      </c>
      <c r="E12" s="2" t="s">
        <v>40</v>
      </c>
      <c r="F12" s="17">
        <v>45250</v>
      </c>
      <c r="G12" s="17">
        <v>45215</v>
      </c>
      <c r="H12" s="24"/>
      <c r="I12" s="18"/>
      <c r="J12" s="19"/>
      <c r="K12" s="19">
        <v>17818</v>
      </c>
      <c r="L12" s="20"/>
      <c r="M12" s="20"/>
      <c r="N12" s="20"/>
      <c r="O12" s="21">
        <v>17818</v>
      </c>
      <c r="P12" s="22" t="s">
        <v>29</v>
      </c>
      <c r="Q12" s="1"/>
      <c r="S12" s="5"/>
    </row>
    <row r="13" spans="1:19" x14ac:dyDescent="0.25">
      <c r="A13" s="1"/>
      <c r="B13" s="23" t="s">
        <v>37</v>
      </c>
      <c r="C13" s="2" t="str">
        <f>[1]PROVEEDORES!$C$13</f>
        <v>SERVICIO DE MANTENIMIENTO Y REPARACION PARA MAQUINAS MULTIFUNCIONALES DEL CENTRO DE COPIADO DE LA INSTITUCION.</v>
      </c>
      <c r="D13" s="2" t="s">
        <v>38</v>
      </c>
      <c r="E13" s="2" t="s">
        <v>41</v>
      </c>
      <c r="F13" s="17">
        <v>45250</v>
      </c>
      <c r="G13" s="17">
        <v>45215</v>
      </c>
      <c r="H13" s="24"/>
      <c r="I13" s="18"/>
      <c r="J13" s="19"/>
      <c r="K13" s="19">
        <v>10738</v>
      </c>
      <c r="L13" s="20"/>
      <c r="M13" s="20"/>
      <c r="N13" s="20"/>
      <c r="O13" s="21">
        <v>10738</v>
      </c>
      <c r="P13" s="22" t="s">
        <v>29</v>
      </c>
      <c r="Q13" s="1"/>
      <c r="S13" s="5"/>
    </row>
    <row r="14" spans="1:19" x14ac:dyDescent="0.25">
      <c r="A14" s="1"/>
      <c r="B14" s="23" t="s">
        <v>37</v>
      </c>
      <c r="C14" s="2" t="str">
        <f>[1]PROVEEDORES!$C$13</f>
        <v>SERVICIO DE MANTENIMIENTO Y REPARACION PARA MAQUINAS MULTIFUNCIONALES DEL CENTRO DE COPIADO DE LA INSTITUCION.</v>
      </c>
      <c r="D14" s="2" t="s">
        <v>38</v>
      </c>
      <c r="E14" s="2" t="s">
        <v>42</v>
      </c>
      <c r="F14" s="17">
        <v>45250</v>
      </c>
      <c r="G14" s="17">
        <v>45215</v>
      </c>
      <c r="H14" s="24"/>
      <c r="I14" s="18"/>
      <c r="J14" s="19"/>
      <c r="K14" s="19">
        <v>18408</v>
      </c>
      <c r="L14" s="20"/>
      <c r="M14" s="20"/>
      <c r="N14" s="20"/>
      <c r="O14" s="21">
        <v>18408</v>
      </c>
      <c r="P14" s="22" t="s">
        <v>29</v>
      </c>
      <c r="Q14" s="1"/>
      <c r="S14" s="5"/>
    </row>
    <row r="15" spans="1:19" x14ac:dyDescent="0.25">
      <c r="A15" s="1"/>
      <c r="B15" s="23" t="s">
        <v>37</v>
      </c>
      <c r="C15" s="2" t="str">
        <f>[1]PROVEEDORES!$C$13</f>
        <v>SERVICIO DE MANTENIMIENTO Y REPARACION PARA MAQUINAS MULTIFUNCIONALES DEL CENTRO DE COPIADO DE LA INSTITUCION.</v>
      </c>
      <c r="D15" s="2" t="s">
        <v>38</v>
      </c>
      <c r="E15" s="2" t="s">
        <v>43</v>
      </c>
      <c r="F15" s="17">
        <v>45250</v>
      </c>
      <c r="G15" s="17">
        <v>45215</v>
      </c>
      <c r="H15" s="24"/>
      <c r="I15" s="18"/>
      <c r="J15" s="19"/>
      <c r="K15" s="19">
        <v>15576</v>
      </c>
      <c r="L15" s="20"/>
      <c r="M15" s="20"/>
      <c r="N15" s="20"/>
      <c r="O15" s="21">
        <v>15576</v>
      </c>
      <c r="P15" s="22" t="s">
        <v>29</v>
      </c>
      <c r="Q15" s="1"/>
      <c r="S15" s="5"/>
    </row>
    <row r="16" spans="1:19" x14ac:dyDescent="0.25">
      <c r="A16" s="1"/>
      <c r="B16" s="23" t="s">
        <v>44</v>
      </c>
      <c r="C16" s="2" t="s">
        <v>45</v>
      </c>
      <c r="D16" s="2" t="s">
        <v>46</v>
      </c>
      <c r="E16" s="2" t="s">
        <v>47</v>
      </c>
      <c r="F16" s="17">
        <v>45215</v>
      </c>
      <c r="G16" s="17">
        <v>45197</v>
      </c>
      <c r="H16" s="24"/>
      <c r="I16" s="18" t="s">
        <v>28</v>
      </c>
      <c r="J16" s="25">
        <v>9491.2800000000007</v>
      </c>
      <c r="K16" s="26"/>
      <c r="L16" s="19"/>
      <c r="M16" s="19"/>
      <c r="N16" s="20"/>
      <c r="O16" s="21">
        <f t="shared" ref="O16:O23" si="1">SUM(J16:N16)</f>
        <v>9491.2800000000007</v>
      </c>
      <c r="P16" s="22" t="s">
        <v>48</v>
      </c>
      <c r="Q16" s="1"/>
      <c r="S16" s="5"/>
    </row>
    <row r="17" spans="1:19" x14ac:dyDescent="0.25">
      <c r="A17" s="1"/>
      <c r="B17" s="23" t="s">
        <v>44</v>
      </c>
      <c r="C17" s="2" t="s">
        <v>45</v>
      </c>
      <c r="D17" s="2" t="s">
        <v>46</v>
      </c>
      <c r="E17" s="2" t="s">
        <v>49</v>
      </c>
      <c r="F17" s="17">
        <v>45244</v>
      </c>
      <c r="G17" s="17">
        <v>45224</v>
      </c>
      <c r="H17" s="24"/>
      <c r="I17" s="18" t="s">
        <v>28</v>
      </c>
      <c r="J17" s="25">
        <v>15045.94</v>
      </c>
      <c r="K17" s="26"/>
      <c r="L17" s="19"/>
      <c r="M17" s="19"/>
      <c r="N17" s="20"/>
      <c r="O17" s="21">
        <v>15045.94</v>
      </c>
      <c r="P17" s="22" t="s">
        <v>48</v>
      </c>
      <c r="Q17" s="1"/>
      <c r="S17" s="5"/>
    </row>
    <row r="18" spans="1:19" x14ac:dyDescent="0.25">
      <c r="A18" s="1"/>
      <c r="B18" s="27" t="s">
        <v>50</v>
      </c>
      <c r="C18" s="16" t="s">
        <v>51</v>
      </c>
      <c r="D18" s="2" t="s">
        <v>52</v>
      </c>
      <c r="E18" s="2" t="s">
        <v>53</v>
      </c>
      <c r="F18" s="17" t="s">
        <v>54</v>
      </c>
      <c r="G18" s="17">
        <v>44541</v>
      </c>
      <c r="H18" s="17" t="s">
        <v>55</v>
      </c>
      <c r="I18" s="18" t="s">
        <v>28</v>
      </c>
      <c r="J18" s="20"/>
      <c r="K18" s="20"/>
      <c r="L18" s="20"/>
      <c r="M18" s="20"/>
      <c r="N18" s="20">
        <v>40000</v>
      </c>
      <c r="O18" s="21">
        <f t="shared" si="1"/>
        <v>40000</v>
      </c>
      <c r="P18" s="22" t="s">
        <v>29</v>
      </c>
      <c r="Q18" s="1"/>
      <c r="S18" s="5"/>
    </row>
    <row r="19" spans="1:19" x14ac:dyDescent="0.25">
      <c r="A19" s="1"/>
      <c r="B19" s="27" t="s">
        <v>56</v>
      </c>
      <c r="C19" s="16" t="s">
        <v>57</v>
      </c>
      <c r="D19" s="2" t="s">
        <v>58</v>
      </c>
      <c r="E19" s="2" t="s">
        <v>59</v>
      </c>
      <c r="F19" s="17">
        <v>45243</v>
      </c>
      <c r="G19" s="17">
        <v>45191</v>
      </c>
      <c r="H19" s="17"/>
      <c r="I19" s="18" t="s">
        <v>28</v>
      </c>
      <c r="J19" s="20">
        <v>193520</v>
      </c>
      <c r="K19" s="20"/>
      <c r="L19" s="20"/>
      <c r="M19" s="20"/>
      <c r="N19" s="20"/>
      <c r="O19" s="21">
        <v>193520</v>
      </c>
      <c r="P19" s="22" t="s">
        <v>29</v>
      </c>
      <c r="Q19" s="1"/>
      <c r="S19" s="5"/>
    </row>
    <row r="20" spans="1:19" x14ac:dyDescent="0.25">
      <c r="A20" s="1"/>
      <c r="B20" s="27" t="s">
        <v>60</v>
      </c>
      <c r="C20" s="16" t="str">
        <f>[1]PROVEEDORES!$C$21</f>
        <v>ADQUISICION DE EQUIPOS PARA SER UTILIZADOS EN EL DATA CENTER DEL CENSO NACIONAL DE BIENES INMUEBLES DEL ESTADO DOMINICANO.</v>
      </c>
      <c r="D20" s="2" t="s">
        <v>61</v>
      </c>
      <c r="E20" s="2" t="s">
        <v>62</v>
      </c>
      <c r="F20" s="17">
        <v>45245</v>
      </c>
      <c r="G20" s="17">
        <v>45226</v>
      </c>
      <c r="H20" s="17"/>
      <c r="I20" s="18" t="s">
        <v>28</v>
      </c>
      <c r="J20" s="20">
        <v>448463.72</v>
      </c>
      <c r="K20" s="20"/>
      <c r="L20" s="20"/>
      <c r="M20" s="20"/>
      <c r="N20" s="20"/>
      <c r="O20" s="21">
        <v>448463.72</v>
      </c>
      <c r="P20" s="22" t="s">
        <v>29</v>
      </c>
      <c r="Q20" s="1"/>
      <c r="S20" s="5"/>
    </row>
    <row r="21" spans="1:19" x14ac:dyDescent="0.25">
      <c r="A21" s="1"/>
      <c r="B21" s="27" t="s">
        <v>63</v>
      </c>
      <c r="C21" s="16" t="s">
        <v>64</v>
      </c>
      <c r="D21" s="2" t="s">
        <v>65</v>
      </c>
      <c r="E21" s="2" t="s">
        <v>66</v>
      </c>
      <c r="F21" s="17">
        <v>45245</v>
      </c>
      <c r="G21" s="17">
        <v>45223</v>
      </c>
      <c r="H21" s="17"/>
      <c r="I21" s="18" t="s">
        <v>28</v>
      </c>
      <c r="J21" s="20">
        <v>31580.79</v>
      </c>
      <c r="K21" s="20"/>
      <c r="L21" s="20"/>
      <c r="M21" s="20"/>
      <c r="N21" s="20"/>
      <c r="O21" s="21">
        <v>31580.79</v>
      </c>
      <c r="P21" s="22" t="s">
        <v>29</v>
      </c>
      <c r="Q21" s="1"/>
      <c r="S21" s="5"/>
    </row>
    <row r="22" spans="1:19" x14ac:dyDescent="0.25">
      <c r="A22" s="1"/>
      <c r="B22" s="23" t="s">
        <v>67</v>
      </c>
      <c r="C22" s="2" t="s">
        <v>68</v>
      </c>
      <c r="D22" s="2" t="s">
        <v>69</v>
      </c>
      <c r="E22" s="2" t="s">
        <v>70</v>
      </c>
      <c r="F22" s="17">
        <v>45229</v>
      </c>
      <c r="G22" s="17">
        <v>45200</v>
      </c>
      <c r="H22" s="24"/>
      <c r="I22" s="18" t="s">
        <v>28</v>
      </c>
      <c r="J22" s="20">
        <v>2689.6</v>
      </c>
      <c r="K22" s="20"/>
      <c r="L22" s="20"/>
      <c r="M22" s="20"/>
      <c r="N22" s="20"/>
      <c r="O22" s="21">
        <f t="shared" si="1"/>
        <v>2689.6</v>
      </c>
      <c r="P22" s="22" t="s">
        <v>29</v>
      </c>
      <c r="Q22" s="1"/>
      <c r="S22" s="5"/>
    </row>
    <row r="23" spans="1:19" x14ac:dyDescent="0.25">
      <c r="A23" s="1"/>
      <c r="B23" s="23" t="s">
        <v>67</v>
      </c>
      <c r="C23" s="2" t="s">
        <v>71</v>
      </c>
      <c r="D23" s="2" t="s">
        <v>69</v>
      </c>
      <c r="E23" s="2" t="s">
        <v>72</v>
      </c>
      <c r="F23" s="17">
        <v>45229</v>
      </c>
      <c r="G23" s="17">
        <v>45200</v>
      </c>
      <c r="H23" s="24"/>
      <c r="I23" s="18" t="s">
        <v>28</v>
      </c>
      <c r="J23" s="20">
        <v>960</v>
      </c>
      <c r="K23" s="20"/>
      <c r="L23" s="20"/>
      <c r="M23" s="20"/>
      <c r="N23" s="20"/>
      <c r="O23" s="21">
        <f t="shared" si="1"/>
        <v>960</v>
      </c>
      <c r="P23" s="22" t="s">
        <v>29</v>
      </c>
      <c r="Q23" s="1"/>
      <c r="S23" s="5"/>
    </row>
    <row r="24" spans="1:19" x14ac:dyDescent="0.25">
      <c r="A24" s="1"/>
      <c r="B24" s="16" t="s">
        <v>73</v>
      </c>
      <c r="C24" s="16" t="s">
        <v>74</v>
      </c>
      <c r="D24" s="2" t="s">
        <v>75</v>
      </c>
      <c r="E24" s="2" t="s">
        <v>76</v>
      </c>
      <c r="F24" s="28">
        <v>44914</v>
      </c>
      <c r="G24" s="17">
        <v>44910</v>
      </c>
      <c r="H24" s="29"/>
      <c r="I24" s="18" t="s">
        <v>28</v>
      </c>
      <c r="J24" s="19"/>
      <c r="K24" s="19"/>
      <c r="L24" s="19"/>
      <c r="M24" s="19"/>
      <c r="N24" s="20">
        <v>233480.64</v>
      </c>
      <c r="O24" s="21">
        <f t="shared" si="0"/>
        <v>233480.64</v>
      </c>
      <c r="P24" s="22" t="s">
        <v>29</v>
      </c>
      <c r="Q24" s="1"/>
      <c r="S24" s="5"/>
    </row>
    <row r="25" spans="1:19" x14ac:dyDescent="0.25">
      <c r="A25" s="1"/>
      <c r="B25" s="2" t="s">
        <v>77</v>
      </c>
      <c r="C25" s="2" t="s">
        <v>78</v>
      </c>
      <c r="D25" s="2" t="s">
        <v>75</v>
      </c>
      <c r="E25" s="2" t="s">
        <v>79</v>
      </c>
      <c r="F25" s="17">
        <v>45211</v>
      </c>
      <c r="G25" s="17">
        <v>45195</v>
      </c>
      <c r="H25" s="24"/>
      <c r="I25" s="18" t="s">
        <v>28</v>
      </c>
      <c r="J25" s="19">
        <v>3360677.52</v>
      </c>
      <c r="K25" s="19"/>
      <c r="L25" s="19"/>
      <c r="M25" s="19"/>
      <c r="N25" s="20"/>
      <c r="O25" s="21">
        <f t="shared" si="0"/>
        <v>3360677.52</v>
      </c>
      <c r="P25" s="22" t="s">
        <v>29</v>
      </c>
      <c r="Q25" s="1"/>
      <c r="S25" s="5"/>
    </row>
    <row r="26" spans="1:19" x14ac:dyDescent="0.25">
      <c r="A26" s="1"/>
      <c r="B26" s="2" t="s">
        <v>77</v>
      </c>
      <c r="C26" s="2" t="s">
        <v>80</v>
      </c>
      <c r="D26" s="2" t="s">
        <v>75</v>
      </c>
      <c r="E26" s="2" t="s">
        <v>81</v>
      </c>
      <c r="F26" s="17">
        <v>45211</v>
      </c>
      <c r="G26" s="17">
        <v>45195</v>
      </c>
      <c r="H26" s="24"/>
      <c r="I26" s="18" t="s">
        <v>28</v>
      </c>
      <c r="J26" s="19">
        <v>507509.52</v>
      </c>
      <c r="K26" s="19"/>
      <c r="L26" s="19"/>
      <c r="M26" s="19"/>
      <c r="N26" s="20"/>
      <c r="O26" s="21">
        <f t="shared" si="0"/>
        <v>507509.52</v>
      </c>
      <c r="P26" s="22" t="s">
        <v>29</v>
      </c>
      <c r="Q26" s="1"/>
      <c r="S26" s="5"/>
    </row>
    <row r="27" spans="1:19" x14ac:dyDescent="0.25">
      <c r="A27" s="1"/>
      <c r="B27" s="2" t="s">
        <v>77</v>
      </c>
      <c r="C27" s="2" t="s">
        <v>80</v>
      </c>
      <c r="D27" s="2" t="s">
        <v>75</v>
      </c>
      <c r="E27" s="2" t="s">
        <v>82</v>
      </c>
      <c r="F27" s="17">
        <v>45211</v>
      </c>
      <c r="G27" s="17">
        <v>45145</v>
      </c>
      <c r="H27" s="24"/>
      <c r="I27" s="18" t="s">
        <v>28</v>
      </c>
      <c r="J27" s="19">
        <v>460043.37</v>
      </c>
      <c r="K27" s="19"/>
      <c r="L27" s="19"/>
      <c r="M27" s="19"/>
      <c r="N27" s="20"/>
      <c r="O27" s="21">
        <f t="shared" si="0"/>
        <v>460043.37</v>
      </c>
      <c r="P27" s="22" t="s">
        <v>29</v>
      </c>
      <c r="Q27" s="1"/>
      <c r="S27" s="5"/>
    </row>
    <row r="28" spans="1:19" x14ac:dyDescent="0.25">
      <c r="A28" s="1"/>
      <c r="B28" s="23" t="s">
        <v>83</v>
      </c>
      <c r="C28" s="2" t="s">
        <v>84</v>
      </c>
      <c r="D28" s="2" t="s">
        <v>28</v>
      </c>
      <c r="E28" s="2" t="s">
        <v>28</v>
      </c>
      <c r="F28" s="17">
        <v>45223</v>
      </c>
      <c r="G28" s="17" t="s">
        <v>28</v>
      </c>
      <c r="H28" s="24"/>
      <c r="I28" s="18" t="s">
        <v>28</v>
      </c>
      <c r="J28" s="19">
        <v>1450</v>
      </c>
      <c r="K28" s="19"/>
      <c r="L28" s="19"/>
      <c r="M28" s="19"/>
      <c r="N28" s="20"/>
      <c r="O28" s="21">
        <f t="shared" si="0"/>
        <v>1450</v>
      </c>
      <c r="P28" s="22" t="s">
        <v>29</v>
      </c>
      <c r="Q28" s="1"/>
      <c r="S28" s="5"/>
    </row>
    <row r="29" spans="1:19" x14ac:dyDescent="0.25">
      <c r="A29" s="1"/>
      <c r="B29" s="23" t="s">
        <v>83</v>
      </c>
      <c r="C29" s="2" t="s">
        <v>84</v>
      </c>
      <c r="D29" s="2" t="s">
        <v>28</v>
      </c>
      <c r="E29" s="2" t="s">
        <v>28</v>
      </c>
      <c r="F29" s="17">
        <v>45223</v>
      </c>
      <c r="G29" s="17" t="s">
        <v>28</v>
      </c>
      <c r="H29" s="24"/>
      <c r="I29" s="18" t="s">
        <v>28</v>
      </c>
      <c r="J29" s="19">
        <v>1380</v>
      </c>
      <c r="K29" s="19"/>
      <c r="L29" s="19"/>
      <c r="M29" s="19"/>
      <c r="N29" s="20"/>
      <c r="O29" s="21">
        <f t="shared" si="0"/>
        <v>1380</v>
      </c>
      <c r="P29" s="22" t="s">
        <v>29</v>
      </c>
      <c r="Q29" s="1"/>
      <c r="S29" s="5"/>
    </row>
    <row r="30" spans="1:19" x14ac:dyDescent="0.25">
      <c r="A30" s="1"/>
      <c r="B30" s="23" t="s">
        <v>83</v>
      </c>
      <c r="C30" s="2" t="s">
        <v>85</v>
      </c>
      <c r="D30" s="2" t="s">
        <v>28</v>
      </c>
      <c r="E30" s="2" t="s">
        <v>28</v>
      </c>
      <c r="F30" s="17">
        <v>45223</v>
      </c>
      <c r="G30" s="17" t="s">
        <v>28</v>
      </c>
      <c r="H30" s="24"/>
      <c r="I30" s="18" t="s">
        <v>28</v>
      </c>
      <c r="J30" s="19">
        <v>8770.18</v>
      </c>
      <c r="K30" s="19"/>
      <c r="L30" s="19"/>
      <c r="M30" s="19"/>
      <c r="N30" s="20"/>
      <c r="O30" s="21">
        <f t="shared" si="0"/>
        <v>8770.18</v>
      </c>
      <c r="P30" s="22" t="s">
        <v>29</v>
      </c>
      <c r="Q30" s="1"/>
      <c r="S30" s="5"/>
    </row>
    <row r="31" spans="1:19" x14ac:dyDescent="0.25">
      <c r="A31" s="1"/>
      <c r="B31" s="23" t="s">
        <v>83</v>
      </c>
      <c r="C31" s="2" t="s">
        <v>85</v>
      </c>
      <c r="D31" s="2" t="s">
        <v>28</v>
      </c>
      <c r="E31" s="2" t="s">
        <v>28</v>
      </c>
      <c r="F31" s="17">
        <v>45223</v>
      </c>
      <c r="G31" s="17" t="s">
        <v>28</v>
      </c>
      <c r="H31" s="24"/>
      <c r="I31" s="18" t="s">
        <v>28</v>
      </c>
      <c r="J31" s="19">
        <v>12405.51</v>
      </c>
      <c r="K31" s="19"/>
      <c r="L31" s="19"/>
      <c r="M31" s="19"/>
      <c r="N31" s="20"/>
      <c r="O31" s="21">
        <f t="shared" si="0"/>
        <v>12405.51</v>
      </c>
      <c r="P31" s="22" t="s">
        <v>29</v>
      </c>
      <c r="Q31" s="1"/>
      <c r="S31" s="5"/>
    </row>
    <row r="32" spans="1:19" x14ac:dyDescent="0.25">
      <c r="A32" s="1"/>
      <c r="B32" s="23" t="s">
        <v>86</v>
      </c>
      <c r="C32" s="2" t="s">
        <v>87</v>
      </c>
      <c r="D32" s="2" t="s">
        <v>88</v>
      </c>
      <c r="E32" s="2" t="s">
        <v>89</v>
      </c>
      <c r="F32" s="17">
        <v>45222</v>
      </c>
      <c r="G32" s="17">
        <v>45211</v>
      </c>
      <c r="H32" s="24"/>
      <c r="I32" s="18" t="s">
        <v>28</v>
      </c>
      <c r="J32" s="19">
        <v>199125</v>
      </c>
      <c r="K32" s="19"/>
      <c r="L32" s="19"/>
      <c r="M32" s="19"/>
      <c r="N32" s="20"/>
      <c r="O32" s="21">
        <f t="shared" si="0"/>
        <v>199125</v>
      </c>
      <c r="P32" s="22" t="s">
        <v>29</v>
      </c>
      <c r="Q32" s="1"/>
      <c r="S32" s="5"/>
    </row>
    <row r="33" spans="1:19" x14ac:dyDescent="0.25">
      <c r="A33" s="1"/>
      <c r="B33" s="27" t="s">
        <v>90</v>
      </c>
      <c r="C33" s="16" t="s">
        <v>91</v>
      </c>
      <c r="D33" s="2" t="s">
        <v>92</v>
      </c>
      <c r="E33" s="2" t="s">
        <v>93</v>
      </c>
      <c r="F33" s="17">
        <v>44258</v>
      </c>
      <c r="G33" s="17" t="s">
        <v>94</v>
      </c>
      <c r="H33" s="17" t="s">
        <v>95</v>
      </c>
      <c r="I33" s="18" t="s">
        <v>28</v>
      </c>
      <c r="J33" s="20"/>
      <c r="K33" s="20"/>
      <c r="L33" s="20"/>
      <c r="M33" s="20"/>
      <c r="N33" s="20">
        <v>29166.67</v>
      </c>
      <c r="O33" s="21">
        <f t="shared" si="0"/>
        <v>29166.67</v>
      </c>
      <c r="P33" s="22" t="s">
        <v>29</v>
      </c>
      <c r="Q33" s="1"/>
      <c r="S33" s="5"/>
    </row>
    <row r="34" spans="1:19" x14ac:dyDescent="0.25">
      <c r="A34" s="1"/>
      <c r="B34" s="27" t="s">
        <v>90</v>
      </c>
      <c r="C34" s="16" t="s">
        <v>91</v>
      </c>
      <c r="D34" s="2" t="s">
        <v>92</v>
      </c>
      <c r="E34" s="2" t="s">
        <v>96</v>
      </c>
      <c r="F34" s="17">
        <v>44472</v>
      </c>
      <c r="G34" s="17">
        <v>44319</v>
      </c>
      <c r="H34" s="17" t="s">
        <v>95</v>
      </c>
      <c r="I34" s="18" t="s">
        <v>28</v>
      </c>
      <c r="J34" s="20"/>
      <c r="K34" s="20"/>
      <c r="L34" s="20"/>
      <c r="M34" s="20"/>
      <c r="N34" s="20">
        <v>29166.67</v>
      </c>
      <c r="O34" s="21">
        <f t="shared" si="0"/>
        <v>29166.67</v>
      </c>
      <c r="P34" s="22" t="s">
        <v>29</v>
      </c>
      <c r="Q34" s="1"/>
      <c r="S34" s="5"/>
    </row>
    <row r="35" spans="1:19" x14ac:dyDescent="0.25">
      <c r="A35" s="1"/>
      <c r="B35" s="27" t="s">
        <v>97</v>
      </c>
      <c r="C35" s="16" t="s">
        <v>98</v>
      </c>
      <c r="D35" s="2" t="s">
        <v>99</v>
      </c>
      <c r="E35" s="2" t="s">
        <v>100</v>
      </c>
      <c r="F35" s="17" t="s">
        <v>101</v>
      </c>
      <c r="G35" s="17">
        <v>44354</v>
      </c>
      <c r="H35" s="17" t="s">
        <v>55</v>
      </c>
      <c r="I35" s="18" t="s">
        <v>28</v>
      </c>
      <c r="J35" s="20"/>
      <c r="K35" s="20"/>
      <c r="L35" s="20"/>
      <c r="M35" s="20"/>
      <c r="N35" s="20">
        <v>30240</v>
      </c>
      <c r="O35" s="21">
        <f t="shared" si="0"/>
        <v>30240</v>
      </c>
      <c r="P35" s="30" t="s">
        <v>29</v>
      </c>
      <c r="Q35" s="1"/>
      <c r="S35" s="31"/>
    </row>
    <row r="36" spans="1:19" x14ac:dyDescent="0.25">
      <c r="A36" s="1"/>
      <c r="B36" s="32" t="s">
        <v>102</v>
      </c>
      <c r="C36" s="32" t="s">
        <v>103</v>
      </c>
      <c r="D36" s="32" t="s">
        <v>104</v>
      </c>
      <c r="E36" s="33" t="s">
        <v>105</v>
      </c>
      <c r="F36" s="34">
        <v>45162</v>
      </c>
      <c r="G36" s="35">
        <v>45146</v>
      </c>
      <c r="H36" s="24"/>
      <c r="I36" s="18" t="s">
        <v>28</v>
      </c>
      <c r="J36" s="36"/>
      <c r="K36" s="36"/>
      <c r="L36" s="20">
        <v>71038.25</v>
      </c>
      <c r="M36" s="20"/>
      <c r="N36" s="20"/>
      <c r="O36" s="21">
        <f t="shared" si="0"/>
        <v>71038.25</v>
      </c>
      <c r="P36" s="30" t="s">
        <v>29</v>
      </c>
      <c r="Q36" s="1"/>
      <c r="S36" s="31"/>
    </row>
    <row r="37" spans="1:19" x14ac:dyDescent="0.25">
      <c r="A37" s="1"/>
      <c r="B37" s="32" t="s">
        <v>106</v>
      </c>
      <c r="C37" s="32" t="s">
        <v>107</v>
      </c>
      <c r="D37" s="32" t="s">
        <v>108</v>
      </c>
      <c r="E37" s="33" t="s">
        <v>109</v>
      </c>
      <c r="F37" s="34">
        <v>45175</v>
      </c>
      <c r="G37" s="35">
        <v>45147</v>
      </c>
      <c r="H37" s="24"/>
      <c r="I37" s="18" t="s">
        <v>28</v>
      </c>
      <c r="J37" s="36"/>
      <c r="K37" s="26">
        <v>119770</v>
      </c>
      <c r="L37" s="20"/>
      <c r="M37" s="20"/>
      <c r="N37" s="20"/>
      <c r="O37" s="21">
        <f t="shared" si="0"/>
        <v>119770</v>
      </c>
      <c r="P37" s="30" t="s">
        <v>29</v>
      </c>
      <c r="Q37" s="1"/>
    </row>
    <row r="38" spans="1:19" x14ac:dyDescent="0.25">
      <c r="A38" s="1"/>
      <c r="B38" s="32" t="s">
        <v>106</v>
      </c>
      <c r="C38" s="32" t="s">
        <v>107</v>
      </c>
      <c r="D38" s="32" t="s">
        <v>108</v>
      </c>
      <c r="E38" s="33" t="s">
        <v>110</v>
      </c>
      <c r="F38" s="34">
        <v>45175</v>
      </c>
      <c r="G38" s="35">
        <v>45119</v>
      </c>
      <c r="H38" s="24"/>
      <c r="I38" s="18" t="s">
        <v>28</v>
      </c>
      <c r="J38" s="36"/>
      <c r="K38" s="26">
        <v>7080</v>
      </c>
      <c r="L38" s="20"/>
      <c r="M38" s="20"/>
      <c r="N38" s="20"/>
      <c r="O38" s="21">
        <f t="shared" si="0"/>
        <v>7080</v>
      </c>
      <c r="P38" s="30" t="s">
        <v>29</v>
      </c>
      <c r="Q38" s="1"/>
    </row>
    <row r="39" spans="1:19" x14ac:dyDescent="0.25">
      <c r="A39" s="1"/>
      <c r="B39" s="32" t="s">
        <v>106</v>
      </c>
      <c r="C39" s="32" t="s">
        <v>107</v>
      </c>
      <c r="D39" s="32" t="s">
        <v>108</v>
      </c>
      <c r="E39" s="33" t="s">
        <v>111</v>
      </c>
      <c r="F39" s="34">
        <v>45243</v>
      </c>
      <c r="G39" s="35">
        <v>45167</v>
      </c>
      <c r="H39" s="24"/>
      <c r="I39" s="18" t="s">
        <v>28</v>
      </c>
      <c r="J39" s="36"/>
      <c r="K39" s="26"/>
      <c r="L39" s="20">
        <v>40931.25</v>
      </c>
      <c r="M39" s="20"/>
      <c r="N39" s="20"/>
      <c r="O39" s="21">
        <v>40931.25</v>
      </c>
      <c r="P39" s="30" t="s">
        <v>29</v>
      </c>
      <c r="Q39" s="1"/>
    </row>
    <row r="40" spans="1:19" x14ac:dyDescent="0.25">
      <c r="A40" s="1"/>
      <c r="B40" s="32" t="s">
        <v>106</v>
      </c>
      <c r="C40" s="32" t="s">
        <v>107</v>
      </c>
      <c r="D40" s="32" t="s">
        <v>108</v>
      </c>
      <c r="E40" s="33" t="s">
        <v>112</v>
      </c>
      <c r="F40" s="34">
        <v>45243</v>
      </c>
      <c r="G40" s="35">
        <v>45167</v>
      </c>
      <c r="H40" s="24"/>
      <c r="I40" s="18" t="s">
        <v>28</v>
      </c>
      <c r="J40" s="36"/>
      <c r="K40" s="26"/>
      <c r="L40" s="20">
        <v>708</v>
      </c>
      <c r="M40" s="20"/>
      <c r="N40" s="20"/>
      <c r="O40" s="21">
        <v>708</v>
      </c>
      <c r="P40" s="30" t="s">
        <v>29</v>
      </c>
      <c r="Q40" s="1"/>
    </row>
    <row r="41" spans="1:19" x14ac:dyDescent="0.25">
      <c r="A41" s="1"/>
      <c r="B41" s="32" t="s">
        <v>106</v>
      </c>
      <c r="C41" s="32" t="s">
        <v>107</v>
      </c>
      <c r="D41" s="32" t="s">
        <v>113</v>
      </c>
      <c r="E41" s="33" t="s">
        <v>109</v>
      </c>
      <c r="F41" s="34">
        <v>45247</v>
      </c>
      <c r="G41" s="35">
        <v>45117</v>
      </c>
      <c r="H41" s="24"/>
      <c r="I41" s="18" t="s">
        <v>28</v>
      </c>
      <c r="J41" s="36"/>
      <c r="K41" s="26"/>
      <c r="L41" s="20">
        <v>119770</v>
      </c>
      <c r="M41" s="20"/>
      <c r="N41" s="20"/>
      <c r="O41" s="21">
        <v>119770</v>
      </c>
      <c r="P41" s="30" t="s">
        <v>29</v>
      </c>
      <c r="Q41" s="1"/>
    </row>
    <row r="42" spans="1:19" x14ac:dyDescent="0.25">
      <c r="A42" s="1"/>
      <c r="B42" s="2" t="s">
        <v>114</v>
      </c>
      <c r="C42" s="2" t="s">
        <v>115</v>
      </c>
      <c r="D42" s="2" t="s">
        <v>116</v>
      </c>
      <c r="E42" s="2" t="s">
        <v>117</v>
      </c>
      <c r="F42" s="17">
        <v>45216</v>
      </c>
      <c r="G42" s="17">
        <v>45119</v>
      </c>
      <c r="H42" s="24"/>
      <c r="I42" s="18" t="s">
        <v>28</v>
      </c>
      <c r="J42" s="25">
        <v>133564.20000000001</v>
      </c>
      <c r="K42" s="19"/>
      <c r="L42" s="20"/>
      <c r="M42" s="20"/>
      <c r="N42" s="20"/>
      <c r="O42" s="21">
        <f t="shared" si="0"/>
        <v>133564.20000000001</v>
      </c>
      <c r="P42" s="30" t="s">
        <v>29</v>
      </c>
      <c r="Q42" s="1"/>
    </row>
    <row r="43" spans="1:19" x14ac:dyDescent="0.25">
      <c r="A43" s="1"/>
      <c r="B43" s="2" t="s">
        <v>118</v>
      </c>
      <c r="C43" s="2" t="s">
        <v>119</v>
      </c>
      <c r="D43" s="2" t="s">
        <v>120</v>
      </c>
      <c r="E43" s="2" t="s">
        <v>121</v>
      </c>
      <c r="F43" s="17">
        <v>45064</v>
      </c>
      <c r="G43" s="17">
        <v>45051</v>
      </c>
      <c r="H43" s="17"/>
      <c r="I43" s="18" t="s">
        <v>28</v>
      </c>
      <c r="J43" s="19"/>
      <c r="K43" s="20"/>
      <c r="L43" s="19"/>
      <c r="M43" s="19"/>
      <c r="N43" s="19">
        <v>29736</v>
      </c>
      <c r="O43" s="21">
        <f>SUM(J43:N43)</f>
        <v>29736</v>
      </c>
      <c r="P43" s="30" t="s">
        <v>29</v>
      </c>
      <c r="Q43" s="1"/>
    </row>
    <row r="44" spans="1:19" x14ac:dyDescent="0.25">
      <c r="A44" s="1"/>
      <c r="B44" s="2" t="s">
        <v>118</v>
      </c>
      <c r="C44" s="2" t="s">
        <v>119</v>
      </c>
      <c r="D44" s="2" t="s">
        <v>120</v>
      </c>
      <c r="E44" s="2" t="s">
        <v>122</v>
      </c>
      <c r="F44" s="17">
        <v>45064</v>
      </c>
      <c r="G44" s="17">
        <v>45051</v>
      </c>
      <c r="H44" s="17"/>
      <c r="I44" s="18" t="s">
        <v>28</v>
      </c>
      <c r="J44" s="19"/>
      <c r="K44" s="20"/>
      <c r="L44" s="19"/>
      <c r="M44" s="19"/>
      <c r="N44" s="19">
        <v>8850</v>
      </c>
      <c r="O44" s="21">
        <f>SUM(J44:N44)</f>
        <v>8850</v>
      </c>
      <c r="P44" s="30" t="s">
        <v>29</v>
      </c>
      <c r="Q44" s="1"/>
    </row>
    <row r="45" spans="1:19" x14ac:dyDescent="0.25">
      <c r="A45" s="1"/>
      <c r="B45" s="2" t="s">
        <v>123</v>
      </c>
      <c r="C45" s="2" t="s">
        <v>124</v>
      </c>
      <c r="D45" s="2" t="s">
        <v>120</v>
      </c>
      <c r="E45" s="2" t="s">
        <v>121</v>
      </c>
      <c r="F45" s="17">
        <v>45216</v>
      </c>
      <c r="G45" s="17">
        <v>45051</v>
      </c>
      <c r="H45" s="24"/>
      <c r="I45" s="18" t="s">
        <v>28</v>
      </c>
      <c r="J45" s="19">
        <v>29736</v>
      </c>
      <c r="K45" s="20"/>
      <c r="L45" s="19"/>
      <c r="M45" s="19"/>
      <c r="N45" s="19"/>
      <c r="O45" s="21">
        <f>SUM(J45:N45)</f>
        <v>29736</v>
      </c>
      <c r="P45" s="30" t="s">
        <v>29</v>
      </c>
      <c r="Q45" s="1"/>
    </row>
    <row r="46" spans="1:19" x14ac:dyDescent="0.25">
      <c r="A46" s="1"/>
      <c r="B46" s="2" t="s">
        <v>123</v>
      </c>
      <c r="C46" s="2" t="s">
        <v>124</v>
      </c>
      <c r="D46" s="2" t="s">
        <v>120</v>
      </c>
      <c r="E46" s="2" t="s">
        <v>122</v>
      </c>
      <c r="F46" s="17">
        <v>45216</v>
      </c>
      <c r="G46" s="17">
        <v>45051</v>
      </c>
      <c r="H46" s="24"/>
      <c r="I46" s="18" t="s">
        <v>28</v>
      </c>
      <c r="J46" s="19">
        <v>8850</v>
      </c>
      <c r="K46" s="20"/>
      <c r="L46" s="19"/>
      <c r="M46" s="19"/>
      <c r="N46" s="19"/>
      <c r="O46" s="21">
        <f>SUM(J46:N46)</f>
        <v>8850</v>
      </c>
      <c r="P46" s="30" t="s">
        <v>29</v>
      </c>
      <c r="Q46" s="1"/>
    </row>
    <row r="47" spans="1:19" x14ac:dyDescent="0.25">
      <c r="A47" s="1"/>
      <c r="B47" s="2" t="s">
        <v>123</v>
      </c>
      <c r="C47" s="2" t="s">
        <v>124</v>
      </c>
      <c r="D47" s="2" t="s">
        <v>120</v>
      </c>
      <c r="E47" s="2" t="s">
        <v>125</v>
      </c>
      <c r="F47" s="17">
        <v>45216</v>
      </c>
      <c r="G47" s="17">
        <v>45072</v>
      </c>
      <c r="H47" s="24"/>
      <c r="I47" s="18" t="s">
        <v>28</v>
      </c>
      <c r="J47" s="19">
        <v>6962</v>
      </c>
      <c r="K47" s="20"/>
      <c r="L47" s="19"/>
      <c r="M47" s="19"/>
      <c r="N47" s="19"/>
      <c r="O47" s="21">
        <f>SUM(J47:N47)</f>
        <v>6962</v>
      </c>
      <c r="P47" s="30" t="s">
        <v>29</v>
      </c>
      <c r="Q47" s="1"/>
    </row>
    <row r="48" spans="1:19" x14ac:dyDescent="0.25">
      <c r="A48" s="1"/>
      <c r="B48" s="2" t="s">
        <v>126</v>
      </c>
      <c r="C48" s="2" t="s">
        <v>127</v>
      </c>
      <c r="D48" s="2" t="s">
        <v>128</v>
      </c>
      <c r="E48" s="2" t="s">
        <v>129</v>
      </c>
      <c r="F48" s="17">
        <v>45211</v>
      </c>
      <c r="G48" s="17">
        <v>45200</v>
      </c>
      <c r="H48" s="24"/>
      <c r="I48" s="17" t="s">
        <v>28</v>
      </c>
      <c r="J48" s="25">
        <v>147159.95000000001</v>
      </c>
      <c r="K48" s="26"/>
      <c r="L48" s="19"/>
      <c r="M48" s="20"/>
      <c r="N48" s="20"/>
      <c r="O48" s="21">
        <f t="shared" ref="O48:O68" si="2">SUM(J48:N48)</f>
        <v>147159.95000000001</v>
      </c>
      <c r="P48" s="30" t="s">
        <v>29</v>
      </c>
      <c r="Q48" s="1"/>
    </row>
    <row r="49" spans="1:52" x14ac:dyDescent="0.25">
      <c r="A49" s="1"/>
      <c r="B49" s="2" t="s">
        <v>126</v>
      </c>
      <c r="C49" s="2" t="s">
        <v>130</v>
      </c>
      <c r="D49" s="2" t="s">
        <v>128</v>
      </c>
      <c r="E49" s="2" t="s">
        <v>131</v>
      </c>
      <c r="F49" s="17">
        <v>45250</v>
      </c>
      <c r="G49" s="17">
        <v>45231</v>
      </c>
      <c r="H49" s="24"/>
      <c r="I49" s="17" t="s">
        <v>28</v>
      </c>
      <c r="J49" s="25">
        <v>157154.26999999999</v>
      </c>
      <c r="K49" s="26"/>
      <c r="L49" s="19"/>
      <c r="M49" s="20"/>
      <c r="N49" s="20"/>
      <c r="O49" s="21">
        <f t="shared" si="2"/>
        <v>157154.26999999999</v>
      </c>
      <c r="P49" s="30" t="s">
        <v>29</v>
      </c>
      <c r="Q49" s="1"/>
    </row>
    <row r="50" spans="1:52" x14ac:dyDescent="0.25">
      <c r="A50" s="1"/>
      <c r="B50" s="2" t="s">
        <v>132</v>
      </c>
      <c r="C50" s="2" t="s">
        <v>133</v>
      </c>
      <c r="D50" s="2" t="s">
        <v>134</v>
      </c>
      <c r="E50" s="2" t="s">
        <v>66</v>
      </c>
      <c r="F50" s="28">
        <v>45180</v>
      </c>
      <c r="G50" s="17">
        <v>45174</v>
      </c>
      <c r="H50" s="24"/>
      <c r="I50" s="17" t="s">
        <v>28</v>
      </c>
      <c r="J50" s="19"/>
      <c r="K50" s="20">
        <v>2700289.87</v>
      </c>
      <c r="L50" s="19"/>
      <c r="M50" s="20"/>
      <c r="N50" s="20"/>
      <c r="O50" s="21">
        <f t="shared" si="2"/>
        <v>2700289.87</v>
      </c>
      <c r="P50" s="30" t="s">
        <v>29</v>
      </c>
      <c r="Q50" s="1"/>
    </row>
    <row r="51" spans="1:52" s="39" customFormat="1" x14ac:dyDescent="0.25">
      <c r="A51" s="1"/>
      <c r="B51" s="37" t="s">
        <v>135</v>
      </c>
      <c r="C51" s="2" t="s">
        <v>136</v>
      </c>
      <c r="D51" s="38" t="s">
        <v>137</v>
      </c>
      <c r="E51" s="2" t="s">
        <v>138</v>
      </c>
      <c r="F51" s="28">
        <v>45076</v>
      </c>
      <c r="G51" s="28">
        <v>45027</v>
      </c>
      <c r="H51" s="2"/>
      <c r="I51" s="17" t="s">
        <v>28</v>
      </c>
      <c r="J51" s="19"/>
      <c r="K51" s="20"/>
      <c r="L51" s="19"/>
      <c r="M51" s="19"/>
      <c r="N51" s="19">
        <v>9440</v>
      </c>
      <c r="O51" s="21">
        <f t="shared" si="2"/>
        <v>9440</v>
      </c>
      <c r="P51" s="30" t="s">
        <v>29</v>
      </c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s="39" customFormat="1" x14ac:dyDescent="0.25">
      <c r="A52" s="1"/>
      <c r="B52" s="37" t="s">
        <v>139</v>
      </c>
      <c r="C52" s="2" t="str">
        <f>[1]ENTRADAS!$D$42</f>
        <v>ADQUISICION E INSTALACION DE LETREROS EN EL INSTITUTO POSTAL DOMINICANO EN BARAHONA.</v>
      </c>
      <c r="D52" s="38" t="s">
        <v>140</v>
      </c>
      <c r="E52" s="2" t="s">
        <v>141</v>
      </c>
      <c r="F52" s="28">
        <v>45246</v>
      </c>
      <c r="G52" s="28">
        <v>45237</v>
      </c>
      <c r="H52" s="2"/>
      <c r="I52" s="17" t="s">
        <v>28</v>
      </c>
      <c r="J52" s="19">
        <v>450760</v>
      </c>
      <c r="K52" s="20"/>
      <c r="L52" s="19"/>
      <c r="M52" s="19"/>
      <c r="N52" s="19"/>
      <c r="O52" s="21">
        <v>450760</v>
      </c>
      <c r="P52" s="30" t="s">
        <v>29</v>
      </c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</row>
    <row r="53" spans="1:52" s="39" customFormat="1" x14ac:dyDescent="0.25">
      <c r="A53" s="1"/>
      <c r="B53" s="2" t="str">
        <f>[1]ENTRADAS!$C$47</f>
        <v>MDL ALTEKNATIVA TECH SRL,</v>
      </c>
      <c r="C53" s="2" t="str">
        <f>[1]ENTRADAS!$D$47</f>
        <v>ADQUISICION DE EQUIPOS, PARA SER UTILIZADOS EN EL DEPARTAMENTO DE CATASTRO DE ESTA INSTITUCION.</v>
      </c>
      <c r="D53" s="2" t="s">
        <v>142</v>
      </c>
      <c r="E53" s="2" t="s">
        <v>143</v>
      </c>
      <c r="F53" s="17">
        <v>45244</v>
      </c>
      <c r="G53" s="17">
        <v>45202</v>
      </c>
      <c r="H53" s="24"/>
      <c r="I53" s="17" t="s">
        <v>28</v>
      </c>
      <c r="J53" s="19"/>
      <c r="K53" s="20">
        <v>90038.8</v>
      </c>
      <c r="L53" s="19"/>
      <c r="M53" s="19"/>
      <c r="N53" s="19"/>
      <c r="O53" s="21">
        <v>90038.8</v>
      </c>
      <c r="P53" s="30" t="s">
        <v>29</v>
      </c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s="39" customFormat="1" x14ac:dyDescent="0.25">
      <c r="A54" s="1"/>
      <c r="B54" s="2" t="str">
        <f>[1]ENTRADAS!$C$47</f>
        <v>MDL ALTEKNATIVA TECH SRL,</v>
      </c>
      <c r="C54" s="2" t="str">
        <f>[1]ENTRADAS!$D$48</f>
        <v>PAGO DEL 80% RESTANTE, POR LA ADQUISICION DE EQUIPOS, PARA SER UTILIZADOS EN EL DEPARTAMENTO DE CATASTRO DE ESTA INSTITUCION.</v>
      </c>
      <c r="D54" s="2" t="s">
        <v>142</v>
      </c>
      <c r="E54" s="2" t="s">
        <v>144</v>
      </c>
      <c r="F54" s="17">
        <v>45244</v>
      </c>
      <c r="G54" s="17">
        <v>45226</v>
      </c>
      <c r="H54" s="24"/>
      <c r="I54" s="17" t="s">
        <v>28</v>
      </c>
      <c r="J54" s="19">
        <v>360155.18</v>
      </c>
      <c r="K54" s="20"/>
      <c r="L54" s="19"/>
      <c r="M54" s="19"/>
      <c r="N54" s="19"/>
      <c r="O54" s="21">
        <v>360155.18</v>
      </c>
      <c r="P54" s="30" t="s">
        <v>29</v>
      </c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</row>
    <row r="55" spans="1:52" s="39" customFormat="1" x14ac:dyDescent="0.25">
      <c r="A55" s="1"/>
      <c r="B55" s="2" t="str">
        <f>[1]ENTRADAS!$C$47</f>
        <v>MDL ALTEKNATIVA TECH SRL,</v>
      </c>
      <c r="C55" s="2" t="str">
        <f>[1]ENTRADAS!$D$49</f>
        <v>ADQUISICION DE EQUIPOS FOTOGRAFICOS PARA USO DE LA INSTITUCION.</v>
      </c>
      <c r="D55" s="2" t="s">
        <v>142</v>
      </c>
      <c r="E55" s="2" t="s">
        <v>145</v>
      </c>
      <c r="F55" s="17">
        <v>45246</v>
      </c>
      <c r="G55" s="17">
        <v>45223</v>
      </c>
      <c r="H55" s="24"/>
      <c r="I55" s="17" t="s">
        <v>28</v>
      </c>
      <c r="J55" s="19">
        <v>120445</v>
      </c>
      <c r="K55" s="20"/>
      <c r="L55" s="19"/>
      <c r="M55" s="19"/>
      <c r="N55" s="19"/>
      <c r="O55" s="21">
        <v>120445</v>
      </c>
      <c r="P55" s="30" t="s">
        <v>29</v>
      </c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</row>
    <row r="56" spans="1:52" s="39" customFormat="1" x14ac:dyDescent="0.25">
      <c r="A56" s="1"/>
      <c r="B56" s="2" t="s">
        <v>146</v>
      </c>
      <c r="C56" s="2" t="str">
        <f>[1]ENTRADAS!$D$50</f>
        <v>SERVICIO DE ALMUERZO TIPO BUFFET CON SUS UTENSILIOS PARA 900 PERSONAS EN ACTIVIDAD PROGRAMADA DE LA INSTITUCION.</v>
      </c>
      <c r="D56" s="2" t="s">
        <v>147</v>
      </c>
      <c r="E56" s="2" t="s">
        <v>148</v>
      </c>
      <c r="F56" s="17">
        <v>45246</v>
      </c>
      <c r="G56" s="17">
        <v>45233</v>
      </c>
      <c r="H56" s="24"/>
      <c r="I56" s="17" t="s">
        <v>28</v>
      </c>
      <c r="J56" s="19">
        <v>1025538</v>
      </c>
      <c r="K56" s="20"/>
      <c r="L56" s="19"/>
      <c r="M56" s="19"/>
      <c r="N56" s="19"/>
      <c r="O56" s="21">
        <v>1025538</v>
      </c>
      <c r="P56" s="30" t="s">
        <v>29</v>
      </c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</row>
    <row r="57" spans="1:52" s="39" customFormat="1" x14ac:dyDescent="0.25">
      <c r="A57" s="1"/>
      <c r="B57" s="2" t="s">
        <v>149</v>
      </c>
      <c r="C57" s="2" t="str">
        <f>[1]PROVEEDORES!$C$58</f>
        <v>ADQUISICION DE BATERIA DE VEHICULOS PARA USO DE LA INSTITUCION.</v>
      </c>
      <c r="D57" s="2" t="s">
        <v>150</v>
      </c>
      <c r="E57" s="2" t="s">
        <v>151</v>
      </c>
      <c r="F57" s="17">
        <v>45245</v>
      </c>
      <c r="G57" s="17">
        <v>45208</v>
      </c>
      <c r="H57" s="24"/>
      <c r="I57" s="17" t="s">
        <v>28</v>
      </c>
      <c r="J57" s="19"/>
      <c r="K57" s="20">
        <v>201200.05</v>
      </c>
      <c r="L57" s="19"/>
      <c r="M57" s="19"/>
      <c r="N57" s="19"/>
      <c r="O57" s="21">
        <v>201200.05</v>
      </c>
      <c r="P57" s="30" t="s">
        <v>29</v>
      </c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</row>
    <row r="58" spans="1:52" x14ac:dyDescent="0.25">
      <c r="A58" s="1"/>
      <c r="B58" s="2" t="s">
        <v>152</v>
      </c>
      <c r="C58" s="2" t="s">
        <v>153</v>
      </c>
      <c r="D58" s="2" t="s">
        <v>154</v>
      </c>
      <c r="E58" s="2" t="s">
        <v>155</v>
      </c>
      <c r="F58" s="28">
        <v>44988</v>
      </c>
      <c r="G58" s="28">
        <v>44936</v>
      </c>
      <c r="H58" s="29"/>
      <c r="I58" s="17" t="s">
        <v>28</v>
      </c>
      <c r="J58" s="19"/>
      <c r="K58" s="40"/>
      <c r="L58" s="40"/>
      <c r="M58" s="40"/>
      <c r="N58" s="20">
        <v>65000</v>
      </c>
      <c r="O58" s="19">
        <f t="shared" si="2"/>
        <v>65000</v>
      </c>
      <c r="P58" s="30" t="s">
        <v>48</v>
      </c>
      <c r="Q58" s="1"/>
    </row>
    <row r="59" spans="1:52" x14ac:dyDescent="0.25">
      <c r="A59" s="1"/>
      <c r="B59" s="2" t="s">
        <v>156</v>
      </c>
      <c r="C59" s="2" t="str">
        <f>[1]PROVEEDORES!$C$60</f>
        <v>ADQUISICION DE EQUIPOS PARA SER UTILIZADOS EN EL DEPARTAMENTO DE CATASTRO DE ESTA INSTITUCION.</v>
      </c>
      <c r="D59" s="2" t="s">
        <v>157</v>
      </c>
      <c r="E59" s="2" t="s">
        <v>158</v>
      </c>
      <c r="F59" s="28">
        <v>45243</v>
      </c>
      <c r="G59" s="28">
        <v>45215</v>
      </c>
      <c r="H59" s="29" t="s">
        <v>159</v>
      </c>
      <c r="I59" s="17" t="s">
        <v>28</v>
      </c>
      <c r="J59" s="19">
        <v>167262.57</v>
      </c>
      <c r="K59" s="40"/>
      <c r="L59" s="40"/>
      <c r="M59" s="40"/>
      <c r="N59" s="20"/>
      <c r="O59" s="19">
        <v>167262.57</v>
      </c>
      <c r="P59" s="30" t="s">
        <v>48</v>
      </c>
      <c r="Q59" s="1"/>
    </row>
    <row r="60" spans="1:52" x14ac:dyDescent="0.25">
      <c r="A60" s="1"/>
      <c r="B60" s="2" t="s">
        <v>160</v>
      </c>
      <c r="C60" s="41" t="s">
        <v>161</v>
      </c>
      <c r="D60" s="2" t="s">
        <v>162</v>
      </c>
      <c r="E60" s="2" t="s">
        <v>163</v>
      </c>
      <c r="F60" s="28">
        <v>45223</v>
      </c>
      <c r="G60" s="17">
        <v>45170</v>
      </c>
      <c r="H60" s="24"/>
      <c r="I60" s="17" t="s">
        <v>28</v>
      </c>
      <c r="J60" s="19">
        <v>141676.70000000001</v>
      </c>
      <c r="K60" s="40"/>
      <c r="L60" s="40"/>
      <c r="M60" s="40"/>
      <c r="N60" s="20"/>
      <c r="O60" s="19">
        <f t="shared" si="2"/>
        <v>141676.70000000001</v>
      </c>
      <c r="P60" s="30" t="s">
        <v>48</v>
      </c>
      <c r="Q60" s="1"/>
    </row>
    <row r="61" spans="1:52" x14ac:dyDescent="0.25">
      <c r="A61" s="1"/>
      <c r="B61" s="2" t="s">
        <v>160</v>
      </c>
      <c r="C61" s="41" t="s">
        <v>164</v>
      </c>
      <c r="D61" s="2" t="s">
        <v>162</v>
      </c>
      <c r="E61" s="2" t="s">
        <v>165</v>
      </c>
      <c r="F61" s="28">
        <v>45223</v>
      </c>
      <c r="G61" s="17">
        <v>45201</v>
      </c>
      <c r="H61" s="24"/>
      <c r="I61" s="17" t="s">
        <v>28</v>
      </c>
      <c r="J61" s="19">
        <v>106170.5</v>
      </c>
      <c r="K61" s="40"/>
      <c r="L61" s="40"/>
      <c r="M61" s="40"/>
      <c r="N61" s="20"/>
      <c r="O61" s="19">
        <f t="shared" si="2"/>
        <v>106170.5</v>
      </c>
      <c r="P61" s="30" t="s">
        <v>48</v>
      </c>
      <c r="Q61" s="1"/>
    </row>
    <row r="62" spans="1:52" x14ac:dyDescent="0.25">
      <c r="A62" s="1"/>
      <c r="B62" s="2" t="s">
        <v>160</v>
      </c>
      <c r="C62" s="42" t="str">
        <f>[1]ENTRADAS!$D$55</f>
        <v>ADQUISICION DE SERVICIO DE ALMUERZO PARA DIFERENTES ACTIVIDADES PROGRAMADAS DE LA INSTITUCION.</v>
      </c>
      <c r="D62" s="2" t="s">
        <v>162</v>
      </c>
      <c r="E62" s="2" t="s">
        <v>166</v>
      </c>
      <c r="F62" s="28">
        <v>45243</v>
      </c>
      <c r="G62" s="17">
        <v>45237</v>
      </c>
      <c r="H62" s="24"/>
      <c r="I62" s="17" t="s">
        <v>28</v>
      </c>
      <c r="J62" s="19">
        <v>93987</v>
      </c>
      <c r="K62" s="40"/>
      <c r="L62" s="40"/>
      <c r="M62" s="40"/>
      <c r="N62" s="20"/>
      <c r="O62" s="21">
        <v>93987</v>
      </c>
      <c r="P62" s="30" t="s">
        <v>48</v>
      </c>
      <c r="Q62" s="1"/>
    </row>
    <row r="63" spans="1:52" x14ac:dyDescent="0.25">
      <c r="A63" s="1"/>
      <c r="B63" s="2" t="s">
        <v>160</v>
      </c>
      <c r="C63" s="42" t="str">
        <f>[1]ENTRADAS!$D$55</f>
        <v>ADQUISICION DE SERVICIO DE ALMUERZO PARA DIFERENTES ACTIVIDADES PROGRAMADAS DE LA INSTITUCION.</v>
      </c>
      <c r="D63" s="2" t="s">
        <v>162</v>
      </c>
      <c r="E63" s="2" t="s">
        <v>167</v>
      </c>
      <c r="F63" s="28">
        <v>45243</v>
      </c>
      <c r="G63" s="17">
        <v>45231</v>
      </c>
      <c r="H63" s="24"/>
      <c r="I63" s="17" t="s">
        <v>28</v>
      </c>
      <c r="J63" s="19">
        <v>66139</v>
      </c>
      <c r="K63" s="40"/>
      <c r="L63" s="40"/>
      <c r="M63" s="40"/>
      <c r="N63" s="20"/>
      <c r="O63" s="21">
        <v>66139</v>
      </c>
      <c r="P63" s="30" t="s">
        <v>48</v>
      </c>
      <c r="Q63" s="1"/>
    </row>
    <row r="64" spans="1:52" x14ac:dyDescent="0.25">
      <c r="A64" s="1"/>
      <c r="B64" s="16" t="str">
        <f>[1]ENTRADAS!$C$60</f>
        <v>RAMIREZ Y MOJICA ENVOY PACK COURIER EXPRESS SRL,</v>
      </c>
      <c r="C64" s="42" t="str">
        <f>[1]ENTRADAS!$D$60</f>
        <v>ADQUISICION DE GABINETES DE PISO PARA USO DE LA INSTITUCION.</v>
      </c>
      <c r="D64" s="2" t="str">
        <f>[1]ENTRADAS!$E$60</f>
        <v>131-50563-5</v>
      </c>
      <c r="E64" s="2" t="s">
        <v>168</v>
      </c>
      <c r="F64" s="28">
        <v>45245</v>
      </c>
      <c r="G64" s="17">
        <v>45231</v>
      </c>
      <c r="H64" s="24"/>
      <c r="I64" s="17" t="s">
        <v>28</v>
      </c>
      <c r="J64" s="19">
        <v>115032.3</v>
      </c>
      <c r="K64" s="40"/>
      <c r="L64" s="40"/>
      <c r="M64" s="40"/>
      <c r="N64" s="20"/>
      <c r="O64" s="21">
        <f t="shared" si="2"/>
        <v>115032.3</v>
      </c>
      <c r="P64" s="30" t="s">
        <v>48</v>
      </c>
      <c r="Q64" s="1"/>
    </row>
    <row r="65" spans="1:17" x14ac:dyDescent="0.25">
      <c r="A65" s="1"/>
      <c r="B65" s="27" t="s">
        <v>169</v>
      </c>
      <c r="C65" s="16" t="s">
        <v>170</v>
      </c>
      <c r="D65" s="2" t="s">
        <v>171</v>
      </c>
      <c r="E65" s="2" t="s">
        <v>172</v>
      </c>
      <c r="F65" s="17" t="s">
        <v>173</v>
      </c>
      <c r="G65" s="17" t="s">
        <v>174</v>
      </c>
      <c r="H65" s="29"/>
      <c r="I65" s="17" t="s">
        <v>28</v>
      </c>
      <c r="J65" s="20"/>
      <c r="K65" s="20"/>
      <c r="L65" s="20"/>
      <c r="M65" s="20"/>
      <c r="N65" s="20">
        <v>162840</v>
      </c>
      <c r="O65" s="21">
        <f t="shared" si="2"/>
        <v>162840</v>
      </c>
      <c r="P65" s="30" t="s">
        <v>29</v>
      </c>
      <c r="Q65" s="1"/>
    </row>
    <row r="66" spans="1:17" x14ac:dyDescent="0.25">
      <c r="A66" s="1"/>
      <c r="B66" s="2" t="s">
        <v>175</v>
      </c>
      <c r="C66" s="41" t="s">
        <v>176</v>
      </c>
      <c r="D66" s="2" t="s">
        <v>177</v>
      </c>
      <c r="E66" s="2" t="s">
        <v>178</v>
      </c>
      <c r="F66" s="28">
        <v>45209</v>
      </c>
      <c r="G66" s="17">
        <v>45175</v>
      </c>
      <c r="H66" s="24"/>
      <c r="I66" s="17" t="s">
        <v>28</v>
      </c>
      <c r="J66" s="19">
        <v>3886791.62</v>
      </c>
      <c r="K66" s="20"/>
      <c r="L66" s="20"/>
      <c r="M66" s="20"/>
      <c r="N66" s="20"/>
      <c r="O66" s="21">
        <f t="shared" si="2"/>
        <v>3886791.62</v>
      </c>
      <c r="P66" s="30" t="s">
        <v>29</v>
      </c>
      <c r="Q66" s="1"/>
    </row>
    <row r="67" spans="1:17" ht="14.25" customHeight="1" x14ac:dyDescent="0.25">
      <c r="A67" s="1"/>
      <c r="B67" s="2" t="s">
        <v>175</v>
      </c>
      <c r="C67" s="41" t="s">
        <v>179</v>
      </c>
      <c r="D67" s="2" t="s">
        <v>177</v>
      </c>
      <c r="E67" s="2" t="s">
        <v>180</v>
      </c>
      <c r="F67" s="28">
        <v>45217</v>
      </c>
      <c r="G67" s="17">
        <v>45195</v>
      </c>
      <c r="H67" s="24"/>
      <c r="I67" s="17" t="s">
        <v>28</v>
      </c>
      <c r="J67" s="19">
        <v>166603.84</v>
      </c>
      <c r="K67" s="20"/>
      <c r="L67" s="20"/>
      <c r="M67" s="20"/>
      <c r="N67" s="20"/>
      <c r="O67" s="21">
        <f t="shared" si="2"/>
        <v>166603.84</v>
      </c>
      <c r="P67" s="30" t="s">
        <v>29</v>
      </c>
      <c r="Q67" s="1"/>
    </row>
    <row r="68" spans="1:17" ht="14.25" customHeight="1" x14ac:dyDescent="0.25">
      <c r="A68" s="1"/>
      <c r="B68" s="16" t="str">
        <f>[1]ENTRADAS!$C$62</f>
        <v>SEGURO NACIONAL DE SALUD (ARS SENASA),</v>
      </c>
      <c r="C68" s="42" t="str">
        <f>[1]ENTRADAS!$D$62</f>
        <v>PAGO DE PLANES COMPLEMENTARIOS DE LOS COLABORADORES AFILIADOS EN ESA ARS, MEDIANTE LA POLIZA NO. 00032, CORRESPONDIENTE AL MES DE NOVIEMBRE 2023.</v>
      </c>
      <c r="D68" s="2" t="s">
        <v>181</v>
      </c>
      <c r="E68" s="2" t="s">
        <v>182</v>
      </c>
      <c r="F68" s="28">
        <v>45245</v>
      </c>
      <c r="G68" s="17">
        <v>45225</v>
      </c>
      <c r="H68" s="24"/>
      <c r="I68" s="17" t="s">
        <v>28</v>
      </c>
      <c r="J68" s="19">
        <v>320258</v>
      </c>
      <c r="K68" s="20"/>
      <c r="L68" s="20"/>
      <c r="M68" s="20"/>
      <c r="N68" s="20"/>
      <c r="O68" s="21">
        <f t="shared" si="2"/>
        <v>320258</v>
      </c>
      <c r="P68" s="30" t="s">
        <v>48</v>
      </c>
      <c r="Q68" s="1"/>
    </row>
    <row r="69" spans="1:17" ht="15.75" thickBot="1" x14ac:dyDescent="0.3">
      <c r="A69" s="1"/>
      <c r="B69" s="27" t="s">
        <v>183</v>
      </c>
      <c r="C69" s="16" t="s">
        <v>184</v>
      </c>
      <c r="D69" s="2" t="s">
        <v>185</v>
      </c>
      <c r="E69" s="2" t="s">
        <v>186</v>
      </c>
      <c r="F69" s="17" t="s">
        <v>187</v>
      </c>
      <c r="G69" s="17" t="s">
        <v>188</v>
      </c>
      <c r="H69" s="17" t="s">
        <v>95</v>
      </c>
      <c r="I69" s="17" t="s">
        <v>28</v>
      </c>
      <c r="J69" s="20"/>
      <c r="K69" s="20"/>
      <c r="L69" s="20"/>
      <c r="M69" s="20"/>
      <c r="N69" s="20">
        <v>41005</v>
      </c>
      <c r="O69" s="21">
        <f>SUM(J69:N69)</f>
        <v>41005</v>
      </c>
      <c r="P69" s="30" t="s">
        <v>29</v>
      </c>
      <c r="Q69" s="1"/>
    </row>
    <row r="70" spans="1:17" ht="16.5" thickBot="1" x14ac:dyDescent="0.3">
      <c r="A70" s="1"/>
      <c r="B70" s="88" t="s">
        <v>189</v>
      </c>
      <c r="C70" s="89"/>
      <c r="D70" s="89"/>
      <c r="E70" s="89"/>
      <c r="F70" s="89"/>
      <c r="G70" s="89"/>
      <c r="H70" s="89"/>
      <c r="I70" s="90"/>
      <c r="J70" s="43">
        <f t="shared" ref="J70:O70" si="3">SUM(J8:J69)</f>
        <v>12957358.559999999</v>
      </c>
      <c r="K70" s="43">
        <f t="shared" si="3"/>
        <v>3183868.7199999997</v>
      </c>
      <c r="L70" s="43">
        <f t="shared" si="3"/>
        <v>232447.5</v>
      </c>
      <c r="M70" s="43">
        <f t="shared" si="3"/>
        <v>0</v>
      </c>
      <c r="N70" s="43">
        <f t="shared" si="3"/>
        <v>984920.3600000001</v>
      </c>
      <c r="O70" s="44">
        <f t="shared" si="3"/>
        <v>17358595.140000001</v>
      </c>
      <c r="P70" s="45"/>
      <c r="Q70" s="1"/>
    </row>
    <row r="71" spans="1:17" ht="15.75" x14ac:dyDescent="0.25">
      <c r="A71" s="1"/>
      <c r="B71" s="46" t="s">
        <v>1</v>
      </c>
      <c r="C71" s="46" t="s">
        <v>1</v>
      </c>
      <c r="D71" s="47" t="s">
        <v>28</v>
      </c>
      <c r="E71" s="48" t="s">
        <v>2</v>
      </c>
      <c r="F71" s="47" t="s">
        <v>190</v>
      </c>
      <c r="G71" s="49" t="s">
        <v>190</v>
      </c>
      <c r="H71" s="49" t="s">
        <v>190</v>
      </c>
      <c r="I71" s="50" t="s">
        <v>28</v>
      </c>
      <c r="J71" s="51">
        <f>+[1]NOTARIZACIONES!E17</f>
        <v>209800</v>
      </c>
      <c r="K71" s="52"/>
      <c r="L71" s="52"/>
      <c r="M71" s="52"/>
      <c r="N71" s="52"/>
      <c r="O71" s="53">
        <f t="shared" ref="O71:O76" si="4">SUM(J71:N71)</f>
        <v>209800</v>
      </c>
      <c r="P71" s="54" t="s">
        <v>48</v>
      </c>
      <c r="Q71" s="1"/>
    </row>
    <row r="72" spans="1:17" x14ac:dyDescent="0.25">
      <c r="A72" s="1"/>
      <c r="B72" s="55" t="s">
        <v>191</v>
      </c>
      <c r="C72" s="56" t="s">
        <v>192</v>
      </c>
      <c r="D72" s="55" t="s">
        <v>28</v>
      </c>
      <c r="E72" s="56" t="s">
        <v>193</v>
      </c>
      <c r="F72" s="57" t="s">
        <v>190</v>
      </c>
      <c r="G72" s="56" t="s">
        <v>190</v>
      </c>
      <c r="H72" s="56" t="s">
        <v>190</v>
      </c>
      <c r="I72" s="58" t="s">
        <v>28</v>
      </c>
      <c r="J72" s="59">
        <f>+[1]INDEMNIZACIONES!G101+[1]INDEMNIZACIONES!G102</f>
        <v>13511672.239999998</v>
      </c>
      <c r="K72" s="55"/>
      <c r="L72" s="55"/>
      <c r="M72" s="59">
        <v>0</v>
      </c>
      <c r="N72" s="55"/>
      <c r="O72" s="59">
        <f t="shared" si="4"/>
        <v>13511672.239999998</v>
      </c>
      <c r="P72" s="58" t="s">
        <v>29</v>
      </c>
      <c r="Q72" s="1"/>
    </row>
    <row r="73" spans="1:17" x14ac:dyDescent="0.25">
      <c r="A73" s="1"/>
      <c r="B73" s="60" t="s">
        <v>194</v>
      </c>
      <c r="C73" s="57" t="s">
        <v>195</v>
      </c>
      <c r="D73" s="57" t="s">
        <v>28</v>
      </c>
      <c r="E73" s="60" t="s">
        <v>193</v>
      </c>
      <c r="F73" s="57" t="s">
        <v>190</v>
      </c>
      <c r="G73" s="61" t="s">
        <v>190</v>
      </c>
      <c r="H73" s="61" t="s">
        <v>190</v>
      </c>
      <c r="I73" s="62" t="s">
        <v>28</v>
      </c>
      <c r="J73" s="63"/>
      <c r="K73" s="63">
        <f t="array" ref="K73:L73">+[1]INDEMNIZACIONES!G103:H103</f>
        <v>903262.5</v>
      </c>
      <c r="L73" s="63">
        <v>0</v>
      </c>
      <c r="M73" s="63"/>
      <c r="N73" s="64"/>
      <c r="O73" s="65">
        <f t="shared" si="4"/>
        <v>903262.5</v>
      </c>
      <c r="P73" s="30" t="s">
        <v>29</v>
      </c>
      <c r="Q73" s="1"/>
    </row>
    <row r="74" spans="1:17" x14ac:dyDescent="0.25">
      <c r="A74" s="1"/>
      <c r="B74" s="60" t="s">
        <v>196</v>
      </c>
      <c r="C74" s="57" t="s">
        <v>197</v>
      </c>
      <c r="D74" s="57" t="s">
        <v>28</v>
      </c>
      <c r="E74" s="60" t="s">
        <v>193</v>
      </c>
      <c r="F74" s="57" t="s">
        <v>190</v>
      </c>
      <c r="G74" s="61" t="s">
        <v>190</v>
      </c>
      <c r="H74" s="61" t="s">
        <v>190</v>
      </c>
      <c r="I74" s="62" t="s">
        <v>28</v>
      </c>
      <c r="J74" s="63"/>
      <c r="K74" s="63"/>
      <c r="L74" s="63"/>
      <c r="M74" s="63"/>
      <c r="N74" s="64">
        <f>+[1]HONORARIOS!E21</f>
        <v>25545000</v>
      </c>
      <c r="O74" s="65">
        <f t="shared" si="4"/>
        <v>25545000</v>
      </c>
      <c r="P74" s="30" t="s">
        <v>29</v>
      </c>
      <c r="Q74" s="1"/>
    </row>
    <row r="75" spans="1:17" x14ac:dyDescent="0.25">
      <c r="A75" s="1"/>
      <c r="B75" s="60" t="s">
        <v>198</v>
      </c>
      <c r="C75" s="57" t="s">
        <v>199</v>
      </c>
      <c r="D75" s="57" t="s">
        <v>28</v>
      </c>
      <c r="E75" s="60" t="s">
        <v>193</v>
      </c>
      <c r="F75" s="57" t="s">
        <v>190</v>
      </c>
      <c r="G75" s="61" t="s">
        <v>190</v>
      </c>
      <c r="H75" s="61" t="s">
        <v>190</v>
      </c>
      <c r="I75" s="62" t="s">
        <v>28</v>
      </c>
      <c r="J75" s="63"/>
      <c r="K75" s="63"/>
      <c r="L75" s="63"/>
      <c r="M75" s="63"/>
      <c r="N75" s="64">
        <f>+[1]DEVOLUCIONES!F83</f>
        <v>24268464.099999994</v>
      </c>
      <c r="O75" s="65">
        <f t="shared" si="4"/>
        <v>24268464.099999994</v>
      </c>
      <c r="P75" s="30" t="s">
        <v>29</v>
      </c>
      <c r="Q75" s="1"/>
    </row>
    <row r="76" spans="1:17" ht="15.75" thickBot="1" x14ac:dyDescent="0.3">
      <c r="A76" s="1"/>
      <c r="B76" s="60" t="s">
        <v>200</v>
      </c>
      <c r="C76" s="47" t="s">
        <v>195</v>
      </c>
      <c r="D76" s="57" t="s">
        <v>28</v>
      </c>
      <c r="E76" s="48" t="s">
        <v>2</v>
      </c>
      <c r="F76" s="57" t="s">
        <v>190</v>
      </c>
      <c r="G76" s="61" t="s">
        <v>190</v>
      </c>
      <c r="H76" s="61" t="s">
        <v>190</v>
      </c>
      <c r="I76" s="62" t="s">
        <v>28</v>
      </c>
      <c r="J76" s="66">
        <f>+'[1]GASTOS DE REPRESENTACION'!F77</f>
        <v>291675.67</v>
      </c>
      <c r="K76" s="66"/>
      <c r="L76" s="66"/>
      <c r="M76" s="66"/>
      <c r="N76" s="63"/>
      <c r="O76" s="65">
        <f t="shared" si="4"/>
        <v>291675.67</v>
      </c>
      <c r="P76" s="30" t="s">
        <v>29</v>
      </c>
      <c r="Q76" s="1"/>
    </row>
    <row r="77" spans="1:17" ht="16.5" thickBot="1" x14ac:dyDescent="0.3">
      <c r="A77" s="1"/>
      <c r="B77" s="74" t="s">
        <v>201</v>
      </c>
      <c r="C77" s="75"/>
      <c r="D77" s="75"/>
      <c r="E77" s="75"/>
      <c r="F77" s="75"/>
      <c r="G77" s="75"/>
      <c r="H77" s="75"/>
      <c r="I77" s="76"/>
      <c r="J77" s="67">
        <f t="shared" ref="J77:O77" si="5">SUM(J71:J76)</f>
        <v>14013147.909999998</v>
      </c>
      <c r="K77" s="67">
        <f t="shared" si="5"/>
        <v>903262.5</v>
      </c>
      <c r="L77" s="67">
        <f t="shared" si="5"/>
        <v>0</v>
      </c>
      <c r="M77" s="67">
        <f t="shared" si="5"/>
        <v>0</v>
      </c>
      <c r="N77" s="67">
        <f t="shared" si="5"/>
        <v>49813464.099999994</v>
      </c>
      <c r="O77" s="67">
        <f t="shared" si="5"/>
        <v>64729874.50999999</v>
      </c>
      <c r="P77" s="68"/>
      <c r="Q77" s="1"/>
    </row>
    <row r="78" spans="1:17" ht="16.5" thickBot="1" x14ac:dyDescent="0.3">
      <c r="A78" s="1"/>
      <c r="B78" s="74" t="s">
        <v>202</v>
      </c>
      <c r="C78" s="75"/>
      <c r="D78" s="75"/>
      <c r="E78" s="75"/>
      <c r="F78" s="75"/>
      <c r="G78" s="75"/>
      <c r="H78" s="75"/>
      <c r="I78" s="76"/>
      <c r="J78" s="69">
        <f t="shared" ref="J78:O78" si="6">+J70+J77</f>
        <v>26970506.469999999</v>
      </c>
      <c r="K78" s="69">
        <f t="shared" si="6"/>
        <v>4087131.2199999997</v>
      </c>
      <c r="L78" s="69">
        <f t="shared" si="6"/>
        <v>232447.5</v>
      </c>
      <c r="M78" s="69">
        <f t="shared" si="6"/>
        <v>0</v>
      </c>
      <c r="N78" s="69">
        <f t="shared" si="6"/>
        <v>50798384.459999993</v>
      </c>
      <c r="O78" s="69">
        <f t="shared" si="6"/>
        <v>82088469.649999991</v>
      </c>
      <c r="P78" s="3"/>
      <c r="Q78" s="1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70"/>
      <c r="K85" s="1"/>
      <c r="L85" s="1"/>
      <c r="M85" s="1"/>
      <c r="N85" s="1"/>
      <c r="O85" s="1"/>
      <c r="P85" s="1"/>
      <c r="Q85" s="1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4"/>
      <c r="P86" s="1"/>
      <c r="Q86" s="1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x14ac:dyDescent="0.25">
      <c r="A90" s="1"/>
      <c r="B90" s="1"/>
      <c r="C90" s="77" t="s">
        <v>203</v>
      </c>
      <c r="D90" s="77"/>
      <c r="E90" s="71"/>
      <c r="F90" s="71"/>
      <c r="G90" s="71"/>
      <c r="H90" s="72"/>
      <c r="I90" s="71" t="s">
        <v>3</v>
      </c>
      <c r="J90" s="73"/>
      <c r="K90" s="73"/>
      <c r="L90" s="73"/>
      <c r="M90" s="72"/>
      <c r="N90" s="72"/>
      <c r="O90" s="1"/>
      <c r="P90" s="1"/>
      <c r="Q90" s="1"/>
    </row>
    <row r="91" spans="1:17" x14ac:dyDescent="0.25">
      <c r="A91" s="1"/>
      <c r="B91" s="1"/>
      <c r="C91" s="77" t="s">
        <v>4</v>
      </c>
      <c r="D91" s="77"/>
      <c r="E91" s="71"/>
      <c r="F91" s="71"/>
      <c r="G91" s="71"/>
      <c r="H91" s="72"/>
      <c r="I91" s="91" t="s">
        <v>5</v>
      </c>
      <c r="J91" s="91"/>
      <c r="K91" s="91"/>
      <c r="L91" s="72"/>
      <c r="M91" s="72"/>
      <c r="N91" s="72"/>
      <c r="O91" s="1"/>
      <c r="P91" s="1"/>
      <c r="Q91" s="1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</sheetData>
  <mergeCells count="11">
    <mergeCell ref="B77:I77"/>
    <mergeCell ref="B78:I78"/>
    <mergeCell ref="C90:D90"/>
    <mergeCell ref="C91:D91"/>
    <mergeCell ref="B2:P2"/>
    <mergeCell ref="B3:P3"/>
    <mergeCell ref="B4:P4"/>
    <mergeCell ref="B5:P5"/>
    <mergeCell ref="B6:P6"/>
    <mergeCell ref="B70:I70"/>
    <mergeCell ref="I91:K91"/>
  </mergeCells>
  <pageMargins left="0.23622047244094491" right="0.23622047244094491" top="0.74803149606299213" bottom="0.74803149606299213" header="0.31496062992125984" footer="0.31496062992125984"/>
  <pageSetup paperSize="119" scale="3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INFORME NOV 2023</vt:lpstr>
      <vt:lpstr>'INFORME NOV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2023-12-13T01:38:08Z</dcterms:modified>
</cp:coreProperties>
</file>