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Balance General" sheetId="1" r:id="rId1"/>
  </sheets>
  <externalReferences>
    <externalReference r:id="rId2"/>
  </externalReferences>
  <definedNames>
    <definedName name="_____xlcn.LinkedTable_Tabla4" localSheetId="0">Tabla4</definedName>
    <definedName name="_____xlcn.LinkedTable_Tabla4">Tabla4</definedName>
    <definedName name="_____xlcn.LinkedTable_Tabla41" localSheetId="0">Tabla4</definedName>
    <definedName name="_____xlcn.LinkedTable_Tabla41">Tabla4</definedName>
    <definedName name="_____xlcn.LinkedTable_Tabla46" localSheetId="0">Tabla46</definedName>
    <definedName name="_____xlcn.LinkedTable_Tabla46">Tabla46</definedName>
    <definedName name="_____xlcn.LinkedTable_Tabla461" localSheetId="0">Tabla46</definedName>
    <definedName name="_____xlcn.LinkedTable_Tabla461">Tabla46</definedName>
    <definedName name="____xlcn.LinkedTable_Tabla4" localSheetId="0">Tabla4</definedName>
    <definedName name="____xlcn.LinkedTable_Tabla4">Tabla4</definedName>
    <definedName name="____xlcn.LinkedTable_Tabla41" localSheetId="0">Tabla4</definedName>
    <definedName name="____xlcn.LinkedTable_Tabla41">Tabla4</definedName>
    <definedName name="____xlcn.LinkedTable_Tabla46" localSheetId="0">Tabla46</definedName>
    <definedName name="____xlcn.LinkedTable_Tabla46">Tabla46</definedName>
    <definedName name="____xlcn.LinkedTable_Tabla461" localSheetId="0">Tabla46</definedName>
    <definedName name="____xlcn.LinkedTable_Tabla461">Tabla46</definedName>
    <definedName name="___xlcn.LinkedTable_Tabla4" localSheetId="0">Tabla4</definedName>
    <definedName name="___xlcn.LinkedTable_Tabla4">Tabla4</definedName>
    <definedName name="___xlcn.LinkedTable_Tabla41" localSheetId="0">Tabla4</definedName>
    <definedName name="___xlcn.LinkedTable_Tabla41">Tabla4</definedName>
    <definedName name="___xlcn.LinkedTable_Tabla46" localSheetId="0">Tabla46</definedName>
    <definedName name="___xlcn.LinkedTable_Tabla46">Tabla46</definedName>
    <definedName name="___xlcn.LinkedTable_Tabla461" localSheetId="0">Tabla46</definedName>
    <definedName name="___xlcn.LinkedTable_Tabla461">Tabla46</definedName>
    <definedName name="__xlcn.LinkedTable_Tabla4" localSheetId="0">Tabla4</definedName>
    <definedName name="__xlcn.LinkedTable_Tabla4">Tabla4</definedName>
    <definedName name="__xlcn.LinkedTable_Tabla41" localSheetId="0">Tabla4</definedName>
    <definedName name="__xlcn.LinkedTable_Tabla41">Tabla4</definedName>
    <definedName name="__xlcn.LinkedTable_Tabla46" localSheetId="0">Tabla46</definedName>
    <definedName name="__xlcn.LinkedTable_Tabla46">Tabla46</definedName>
    <definedName name="__xlcn.LinkedTable_Tabla461" localSheetId="0">Tabla46</definedName>
    <definedName name="__xlcn.LinkedTable_Tabla461">Tabla46</definedName>
    <definedName name="______xlcn.LinkedTable_Tabla4">Tabla4</definedName>
    <definedName name="______xlcn.LinkedTable_Tabla41">Tabla4</definedName>
    <definedName name="______xlcn.LinkedTable_Tabla46">Tabla46</definedName>
    <definedName name="______xlcn.LinkedTable_Tabla461">Tabla46</definedName>
    <definedName name="amortizacio" localSheetId="0">Tabla4</definedName>
    <definedName name="amortizacio">Tabla4</definedName>
    <definedName name="Amortizacion">#REF!</definedName>
    <definedName name="bbbbbbbb" localSheetId="0">Tabla46</definedName>
    <definedName name="bbbbbbbb">Tabla46</definedName>
    <definedName name="mmmdoñl" localSheetId="0">Tabla46</definedName>
    <definedName name="mmmdoñl">Tabla46</definedName>
    <definedName name="monina" localSheetId="0">Tabla46</definedName>
    <definedName name="monina">Tabla46</definedName>
    <definedName name="Tabla4">#REF!</definedName>
    <definedName name="Tabla46">#REF!</definedName>
    <definedName name="wanda" localSheetId="0">Tabla46</definedName>
    <definedName name="wanda">Tabla46</definedName>
  </definedNames>
  <calcPr calcId="144525"/>
</workbook>
</file>

<file path=xl/calcChain.xml><?xml version="1.0" encoding="utf-8"?>
<calcChain xmlns="http://schemas.openxmlformats.org/spreadsheetml/2006/main">
  <c r="F13" i="1" l="1"/>
  <c r="H13" i="1"/>
  <c r="F14" i="1"/>
  <c r="H14" i="1" s="1"/>
  <c r="F15" i="1"/>
  <c r="H15" i="1"/>
  <c r="F16" i="1"/>
  <c r="H16" i="1" s="1"/>
  <c r="B17" i="1"/>
  <c r="D17" i="1"/>
  <c r="D24" i="1" s="1"/>
  <c r="F17" i="1"/>
  <c r="F20" i="1"/>
  <c r="H20" i="1"/>
  <c r="F21" i="1"/>
  <c r="F23" i="1" s="1"/>
  <c r="F22" i="1"/>
  <c r="H22" i="1"/>
  <c r="B23" i="1"/>
  <c r="D23" i="1"/>
  <c r="B24" i="1"/>
  <c r="F28" i="1"/>
  <c r="H28" i="1" s="1"/>
  <c r="F29" i="1"/>
  <c r="H29" i="1"/>
  <c r="H32" i="1" s="1"/>
  <c r="F30" i="1"/>
  <c r="H30" i="1" s="1"/>
  <c r="B31" i="1"/>
  <c r="B32" i="1" s="1"/>
  <c r="F31" i="1"/>
  <c r="H31" i="1" s="1"/>
  <c r="D32" i="1"/>
  <c r="F32" i="1"/>
  <c r="F35" i="1"/>
  <c r="H35" i="1"/>
  <c r="B36" i="1"/>
  <c r="F36" i="1" s="1"/>
  <c r="D37" i="1"/>
  <c r="D38" i="1"/>
  <c r="D47" i="1" s="1"/>
  <c r="F42" i="1"/>
  <c r="H42" i="1"/>
  <c r="D43" i="1"/>
  <c r="B38" i="1" l="1"/>
  <c r="H17" i="1"/>
  <c r="H24" i="1" s="1"/>
  <c r="F37" i="1"/>
  <c r="F38" i="1" s="1"/>
  <c r="H36" i="1"/>
  <c r="H37" i="1"/>
  <c r="H38" i="1" s="1"/>
  <c r="F24" i="1"/>
  <c r="B37" i="1"/>
  <c r="H21" i="1"/>
  <c r="H23" i="1" s="1"/>
  <c r="F41" i="1" l="1"/>
  <c r="F43" i="1" s="1"/>
  <c r="F47" i="1" s="1"/>
  <c r="H41" i="1"/>
  <c r="H43" i="1" s="1"/>
  <c r="H47" i="1" s="1"/>
  <c r="B41" i="1"/>
  <c r="B43" i="1" s="1"/>
  <c r="B47" i="1" s="1"/>
</calcChain>
</file>

<file path=xl/sharedStrings.xml><?xml version="1.0" encoding="utf-8"?>
<sst xmlns="http://schemas.openxmlformats.org/spreadsheetml/2006/main" count="43" uniqueCount="43">
  <si>
    <t>Director Financiero</t>
  </si>
  <si>
    <t>Encargada de Contabilidad</t>
  </si>
  <si>
    <t>Francisco De León Grullon</t>
  </si>
  <si>
    <t>Maria Brito De González</t>
  </si>
  <si>
    <t>Revisado por:</t>
  </si>
  <si>
    <t>Preparado por:</t>
  </si>
  <si>
    <t>Total activos y Activos Neto/Patrimonio</t>
  </si>
  <si>
    <t>10 Dirección General de Contabilidad Gubernamental</t>
  </si>
  <si>
    <t>Total activos netos/patrimonio</t>
  </si>
  <si>
    <t>Reservas</t>
  </si>
  <si>
    <t>Capital</t>
  </si>
  <si>
    <t xml:space="preserve">Activos Netos/Patrimonio </t>
  </si>
  <si>
    <t>Total pasivos</t>
  </si>
  <si>
    <t>Total pasivos no corrientes</t>
  </si>
  <si>
    <t>Otros pasivos no corrientes (Nota 14.2)</t>
  </si>
  <si>
    <t>Cuentas por pagar a largo plazo (Nota 14.1)</t>
  </si>
  <si>
    <t>Pasivos no corrientes</t>
  </si>
  <si>
    <t>Total pasivos corrientes</t>
  </si>
  <si>
    <t>Otros pasivos corrientes (Nota 13.3)</t>
  </si>
  <si>
    <t>Retenciones y acumulaciones por pagar (Nota 13.2)</t>
  </si>
  <si>
    <t>Cuentas por pagar a corto plazo (Nota 13.1)</t>
  </si>
  <si>
    <t>Sobregiro bancario</t>
  </si>
  <si>
    <t>Pasivos corrientes</t>
  </si>
  <si>
    <t>Pasivos</t>
  </si>
  <si>
    <t>Total activos</t>
  </si>
  <si>
    <t>Total activos no corrientes</t>
  </si>
  <si>
    <t>Activos intangibles</t>
  </si>
  <si>
    <t>Propiedad, planta y equipo neto (Nota 12)</t>
  </si>
  <si>
    <t xml:space="preserve"> </t>
  </si>
  <si>
    <t>Cuentas por cobrar a largo plazo (Nota 9)</t>
  </si>
  <si>
    <t>Total activos corrientes</t>
  </si>
  <si>
    <t>Gastos pagados por anticipados (Nota 11)</t>
  </si>
  <si>
    <t>Inventario de consumo (Nota 10)</t>
  </si>
  <si>
    <t>Porcion corriente Cuenta por cobrar a corto plazo (Nota 9)</t>
  </si>
  <si>
    <t>Efectivo y equivalente de efectivo (Nota 8)</t>
  </si>
  <si>
    <t>Activos corrientes</t>
  </si>
  <si>
    <t>Variacion Relativa</t>
  </si>
  <si>
    <t>Variacion Absoluta</t>
  </si>
  <si>
    <t>Activos</t>
  </si>
  <si>
    <t>Valores En RD$</t>
  </si>
  <si>
    <t>Al 31 Diciembre 2023 y al 31 Diciembre 2022</t>
  </si>
  <si>
    <t>Balance General</t>
  </si>
  <si>
    <t>DIRECCION GENERAL DE BIENES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</si>
</sst>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"/>
    <numFmt numFmtId="165" formatCode="_-* #,##0.00\ _€_-;\-* #,##0.00\ _€_-;_-* &quot;-&quot;??\ _€_-;_-@_-"/>
    <numFmt numFmtId="166" formatCode="_(&quot;RD$&quot;* #,##0.00_);_(&quot;RD$&quot;* \(#,##0.00\);_(&quot;RD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b/>
      <sz val="12"/>
      <color rgb="FFFFFFFF"/>
      <name val="Times New Roman"/>
      <family val="1"/>
    </font>
    <font>
      <sz val="12"/>
      <color rgb="FF333333"/>
      <name val="Times New Roman"/>
      <family val="1"/>
    </font>
    <font>
      <sz val="10"/>
      <color rgb="FF000000"/>
      <name val="Calibri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6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22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</cellStyleXfs>
  <cellXfs count="61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1" applyFont="1"/>
    <xf numFmtId="0" fontId="5" fillId="4" borderId="0" xfId="1" applyFont="1" applyFill="1" applyBorder="1"/>
    <xf numFmtId="164" fontId="5" fillId="4" borderId="0" xfId="1" applyNumberFormat="1" applyFont="1" applyFill="1" applyBorder="1"/>
    <xf numFmtId="0" fontId="6" fillId="0" borderId="0" xfId="1" applyFont="1" applyBorder="1"/>
    <xf numFmtId="0" fontId="7" fillId="4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5" fillId="4" borderId="0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 vertical="top"/>
    </xf>
    <xf numFmtId="0" fontId="5" fillId="4" borderId="0" xfId="1" applyFont="1" applyFill="1" applyBorder="1" applyAlignment="1">
      <alignment vertical="top"/>
    </xf>
    <xf numFmtId="0" fontId="7" fillId="4" borderId="0" xfId="1" applyFont="1" applyFill="1" applyBorder="1" applyAlignment="1">
      <alignment horizontal="center" vertical="top"/>
    </xf>
    <xf numFmtId="43" fontId="5" fillId="4" borderId="0" xfId="1" applyNumberFormat="1" applyFont="1" applyFill="1" applyBorder="1"/>
    <xf numFmtId="10" fontId="7" fillId="4" borderId="0" xfId="1" applyNumberFormat="1" applyFont="1" applyFill="1" applyBorder="1"/>
    <xf numFmtId="43" fontId="8" fillId="4" borderId="0" xfId="1" applyNumberFormat="1" applyFont="1" applyFill="1" applyBorder="1" applyAlignment="1">
      <alignment horizontal="right" vertical="center" wrapText="1"/>
    </xf>
    <xf numFmtId="0" fontId="5" fillId="4" borderId="0" xfId="1" applyFont="1" applyFill="1" applyBorder="1" applyAlignment="1">
      <alignment horizontal="left"/>
    </xf>
    <xf numFmtId="43" fontId="5" fillId="4" borderId="0" xfId="1" applyNumberFormat="1" applyFont="1" applyFill="1" applyBorder="1" applyAlignment="1">
      <alignment vertical="center"/>
    </xf>
    <xf numFmtId="10" fontId="7" fillId="4" borderId="1" xfId="1" applyNumberFormat="1" applyFont="1" applyFill="1" applyBorder="1" applyAlignment="1">
      <alignment vertical="center"/>
    </xf>
    <xf numFmtId="43" fontId="7" fillId="4" borderId="0" xfId="1" applyNumberFormat="1" applyFont="1" applyFill="1" applyBorder="1" applyAlignment="1">
      <alignment vertical="center"/>
    </xf>
    <xf numFmtId="43" fontId="8" fillId="4" borderId="1" xfId="1" applyNumberFormat="1" applyFont="1" applyFill="1" applyBorder="1" applyAlignment="1">
      <alignment horizontal="right" vertical="center" wrapText="1"/>
    </xf>
    <xf numFmtId="0" fontId="7" fillId="4" borderId="0" xfId="1" applyFont="1" applyFill="1" applyBorder="1" applyAlignment="1">
      <alignment horizontal="left" vertical="center"/>
    </xf>
    <xf numFmtId="10" fontId="5" fillId="4" borderId="2" xfId="1" applyNumberFormat="1" applyFont="1" applyFill="1" applyBorder="1" applyAlignment="1">
      <alignment vertical="center"/>
    </xf>
    <xf numFmtId="0" fontId="6" fillId="0" borderId="2" xfId="1" applyFont="1" applyBorder="1"/>
    <xf numFmtId="43" fontId="5" fillId="4" borderId="0" xfId="1" applyNumberFormat="1" applyFont="1" applyFill="1" applyBorder="1" applyAlignment="1">
      <alignment vertical="center" wrapText="1"/>
    </xf>
    <xf numFmtId="43" fontId="5" fillId="4" borderId="2" xfId="1" applyNumberFormat="1" applyFont="1" applyFill="1" applyBorder="1" applyAlignment="1">
      <alignment vertical="center" wrapText="1"/>
    </xf>
    <xf numFmtId="0" fontId="9" fillId="4" borderId="0" xfId="1" applyFont="1" applyFill="1" applyBorder="1" applyAlignment="1">
      <alignment horizontal="left" vertical="center"/>
    </xf>
    <xf numFmtId="10" fontId="5" fillId="4" borderId="0" xfId="1" applyNumberFormat="1" applyFont="1" applyFill="1" applyBorder="1" applyAlignment="1">
      <alignment vertical="center"/>
    </xf>
    <xf numFmtId="43" fontId="5" fillId="4" borderId="0" xfId="1" applyNumberFormat="1" applyFont="1" applyFill="1" applyBorder="1" applyAlignment="1">
      <alignment vertical="center" wrapText="1"/>
    </xf>
    <xf numFmtId="43" fontId="5" fillId="4" borderId="3" xfId="1" applyNumberFormat="1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left" vertical="center"/>
    </xf>
    <xf numFmtId="43" fontId="10" fillId="4" borderId="2" xfId="1" applyNumberFormat="1" applyFont="1" applyFill="1" applyBorder="1" applyAlignment="1">
      <alignment horizontal="right" vertical="center" wrapText="1"/>
    </xf>
    <xf numFmtId="43" fontId="10" fillId="4" borderId="0" xfId="1" applyNumberFormat="1" applyFont="1" applyFill="1" applyBorder="1" applyAlignment="1">
      <alignment horizontal="right" vertical="center" wrapText="1"/>
    </xf>
    <xf numFmtId="0" fontId="10" fillId="4" borderId="0" xfId="1" applyFont="1" applyFill="1" applyBorder="1" applyAlignment="1">
      <alignment horizontal="left" vertical="center"/>
    </xf>
    <xf numFmtId="43" fontId="7" fillId="4" borderId="0" xfId="1" applyNumberFormat="1" applyFont="1" applyFill="1" applyBorder="1" applyAlignment="1">
      <alignment vertical="center" wrapText="1"/>
    </xf>
    <xf numFmtId="10" fontId="7" fillId="4" borderId="0" xfId="1" applyNumberFormat="1" applyFont="1" applyFill="1" applyBorder="1" applyAlignment="1">
      <alignment vertical="center"/>
    </xf>
    <xf numFmtId="43" fontId="8" fillId="4" borderId="2" xfId="1" applyNumberFormat="1" applyFont="1" applyFill="1" applyBorder="1" applyAlignment="1">
      <alignment horizontal="right" vertical="center" wrapText="1"/>
    </xf>
    <xf numFmtId="43" fontId="7" fillId="4" borderId="2" xfId="1" applyNumberFormat="1" applyFont="1" applyFill="1" applyBorder="1" applyAlignment="1">
      <alignment horizontal="right" vertical="center" wrapText="1"/>
    </xf>
    <xf numFmtId="43" fontId="5" fillId="4" borderId="2" xfId="1" applyNumberFormat="1" applyFont="1" applyFill="1" applyBorder="1" applyAlignment="1">
      <alignment horizontal="right" vertical="center" wrapText="1"/>
    </xf>
    <xf numFmtId="43" fontId="5" fillId="4" borderId="0" xfId="1" applyNumberFormat="1" applyFont="1" applyFill="1" applyBorder="1" applyAlignment="1">
      <alignment horizontal="right" vertical="center" wrapText="1"/>
    </xf>
    <xf numFmtId="43" fontId="7" fillId="4" borderId="0" xfId="1" applyNumberFormat="1" applyFont="1" applyFill="1" applyBorder="1" applyAlignment="1">
      <alignment horizontal="right" vertical="center" wrapText="1"/>
    </xf>
    <xf numFmtId="43" fontId="7" fillId="4" borderId="1" xfId="1" applyNumberFormat="1" applyFont="1" applyFill="1" applyBorder="1" applyAlignment="1">
      <alignment horizontal="right" vertical="center" wrapText="1"/>
    </xf>
    <xf numFmtId="10" fontId="5" fillId="4" borderId="0" xfId="1" applyNumberFormat="1" applyFont="1" applyFill="1" applyBorder="1" applyAlignment="1">
      <alignment horizontal="right" vertical="center"/>
    </xf>
    <xf numFmtId="10" fontId="7" fillId="4" borderId="2" xfId="1" applyNumberFormat="1" applyFont="1" applyFill="1" applyBorder="1" applyAlignment="1">
      <alignment vertical="center"/>
    </xf>
    <xf numFmtId="10" fontId="5" fillId="4" borderId="2" xfId="1" applyNumberFormat="1" applyFont="1" applyFill="1" applyBorder="1" applyAlignment="1">
      <alignment horizontal="right" vertical="center"/>
    </xf>
    <xf numFmtId="10" fontId="5" fillId="0" borderId="0" xfId="2" applyNumberFormat="1" applyFont="1"/>
    <xf numFmtId="0" fontId="5" fillId="4" borderId="0" xfId="1" applyFont="1" applyFill="1" applyBorder="1" applyAlignment="1">
      <alignment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horizontal="right" vertical="center"/>
    </xf>
    <xf numFmtId="0" fontId="7" fillId="4" borderId="0" xfId="1" applyFont="1" applyFill="1" applyBorder="1" applyAlignment="1">
      <alignment horizontal="center" vertical="center"/>
    </xf>
    <xf numFmtId="0" fontId="12" fillId="0" borderId="0" xfId="1" applyFont="1"/>
    <xf numFmtId="0" fontId="13" fillId="4" borderId="0" xfId="1" applyFont="1" applyFill="1" applyBorder="1" applyAlignment="1">
      <alignment vertical="center"/>
    </xf>
    <xf numFmtId="0" fontId="13" fillId="4" borderId="0" xfId="1" applyFont="1" applyFill="1" applyBorder="1" applyAlignment="1">
      <alignment vertical="top"/>
    </xf>
    <xf numFmtId="0" fontId="14" fillId="0" borderId="0" xfId="1" applyFont="1" applyBorder="1"/>
    <xf numFmtId="0" fontId="15" fillId="4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vertical="center"/>
    </xf>
    <xf numFmtId="0" fontId="16" fillId="0" borderId="0" xfId="1" applyFont="1" applyBorder="1"/>
    <xf numFmtId="0" fontId="17" fillId="4" borderId="0" xfId="1" applyFont="1" applyFill="1" applyBorder="1" applyAlignment="1">
      <alignment horizontal="center" vertical="center"/>
    </xf>
    <xf numFmtId="0" fontId="16" fillId="0" borderId="0" xfId="1" applyFont="1" applyBorder="1" applyAlignment="1"/>
  </cellXfs>
  <cellStyles count="34">
    <cellStyle name="Comma 2" xfId="3"/>
    <cellStyle name="Comma 2 2" xfId="4"/>
    <cellStyle name="Énfasis2 2" xfId="5"/>
    <cellStyle name="Incorrecto 2" xfId="6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15"/>
    <cellStyle name="Millares 7" xfId="16"/>
    <cellStyle name="Millares 8" xfId="17"/>
    <cellStyle name="Moneda 2" xfId="18"/>
    <cellStyle name="Normal" xfId="0" builtinId="0"/>
    <cellStyle name="Normal 13" xfId="19"/>
    <cellStyle name="Normal 2" xfId="20"/>
    <cellStyle name="Normal 2 10" xfId="21"/>
    <cellStyle name="Normal 2 2" xfId="22"/>
    <cellStyle name="Normal 2 2 2" xfId="23"/>
    <cellStyle name="Normal 2 3" xfId="24"/>
    <cellStyle name="Normal 2 4" xfId="1"/>
    <cellStyle name="Normal 3" xfId="25"/>
    <cellStyle name="Normal 3 2" xfId="26"/>
    <cellStyle name="Normal 38" xfId="27"/>
    <cellStyle name="Normal 39" xfId="28"/>
    <cellStyle name="Normal 4" xfId="29"/>
    <cellStyle name="Normal 4 2" xfId="30"/>
    <cellStyle name="Normal 5" xfId="31"/>
    <cellStyle name="Normal 6" xfId="32"/>
    <cellStyle name="Normal 8 4" xfId="3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161925</xdr:rowOff>
    </xdr:from>
    <xdr:to>
      <xdr:col>0</xdr:col>
      <xdr:colOff>1371600</xdr:colOff>
      <xdr:row>6</xdr:row>
      <xdr:rowOff>266700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52425"/>
          <a:ext cx="7334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CIERRE%20FISCAL%20ANUAL\Cierre%20Fiscal%20%20Enero%20-%20Diciembre%202023\SISACNOC%20-%20Formularios%20del%20Cierre%202023\1%20Formularios%20de%20Cierre%20Anual%20-%20Enero%20a%20Diciembre%20de%202023%20%20(15-01-2023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Archivo"/>
      <sheetName val="Estado de Resultado"/>
      <sheetName val="Flujo de Efectivo"/>
      <sheetName val="Cambio de Patrimonio"/>
      <sheetName val="Datos Generales"/>
      <sheetName val="02-02 Conciliación Bancaria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3 Inv. de Bienes de Consumo"/>
      <sheetName val="02-40 Ejec. Captación Directa"/>
      <sheetName val="02-43 Inv. de Bienes de Con."/>
      <sheetName val="02-44 Bienes Inmuebles"/>
      <sheetName val="02-45 Inversiones Financ."/>
      <sheetName val="02-46 Propuesta Poliza 22-23"/>
      <sheetName val="02-46 Propuesta Poliza 23-24"/>
      <sheetName val="02-46 Propuesta de C x C"/>
      <sheetName val="02-46 Propuesta de Consumo (1)"/>
      <sheetName val="02-46 Propuesta de Consumo (2)"/>
      <sheetName val="02-47 Transf.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006"/>
  <sheetViews>
    <sheetView showGridLines="0" tabSelected="1" topLeftCell="A4" workbookViewId="0">
      <selection activeCell="A36" sqref="A36"/>
    </sheetView>
  </sheetViews>
  <sheetFormatPr baseColWidth="10" defaultColWidth="14.42578125" defaultRowHeight="15" customHeight="1" x14ac:dyDescent="0.25"/>
  <cols>
    <col min="1" max="1" width="53.140625" style="1" customWidth="1"/>
    <col min="2" max="2" width="19.140625" style="1" customWidth="1"/>
    <col min="3" max="3" width="1.28515625" style="1" customWidth="1"/>
    <col min="4" max="4" width="19" style="1" customWidth="1"/>
    <col min="5" max="5" width="1" style="1" customWidth="1"/>
    <col min="6" max="6" width="19.28515625" style="1" customWidth="1"/>
    <col min="7" max="7" width="0.7109375" style="1" customWidth="1"/>
    <col min="8" max="8" width="18.42578125" style="1" customWidth="1"/>
    <col min="9" max="9" width="10.7109375" style="1" customWidth="1"/>
    <col min="10" max="11" width="10" style="1" customWidth="1"/>
    <col min="12" max="12" width="13.42578125" style="1" customWidth="1"/>
    <col min="13" max="25" width="10" style="1" customWidth="1"/>
    <col min="26" max="16384" width="14.42578125" style="1"/>
  </cols>
  <sheetData>
    <row r="6" spans="1:10" s="2" customFormat="1" ht="29.25" customHeight="1" x14ac:dyDescent="0.25">
      <c r="A6" s="59" t="s">
        <v>42</v>
      </c>
      <c r="B6" s="59"/>
      <c r="C6" s="59"/>
      <c r="D6" s="59"/>
      <c r="E6" s="59"/>
      <c r="F6" s="59"/>
      <c r="G6" s="59"/>
      <c r="H6" s="59"/>
      <c r="I6" s="60"/>
    </row>
    <row r="7" spans="1:10" s="52" customFormat="1" ht="22.5" customHeight="1" x14ac:dyDescent="0.25">
      <c r="A7" s="59" t="s">
        <v>41</v>
      </c>
      <c r="B7" s="58"/>
      <c r="C7" s="58"/>
      <c r="D7" s="58"/>
      <c r="E7" s="58"/>
      <c r="F7" s="58"/>
      <c r="G7" s="58"/>
      <c r="H7" s="58"/>
      <c r="I7" s="57"/>
    </row>
    <row r="8" spans="1:10" s="52" customFormat="1" ht="21.75" customHeight="1" x14ac:dyDescent="0.35">
      <c r="A8" s="56" t="s">
        <v>40</v>
      </c>
      <c r="B8" s="55"/>
      <c r="C8" s="55"/>
      <c r="D8" s="55"/>
      <c r="E8" s="55"/>
      <c r="F8" s="55"/>
      <c r="G8" s="55"/>
      <c r="H8" s="55"/>
      <c r="I8" s="53"/>
    </row>
    <row r="9" spans="1:10" s="52" customFormat="1" ht="21" customHeight="1" x14ac:dyDescent="0.35">
      <c r="A9" s="56" t="s">
        <v>39</v>
      </c>
      <c r="B9" s="55"/>
      <c r="C9" s="55"/>
      <c r="D9" s="55"/>
      <c r="E9" s="55"/>
      <c r="F9" s="55"/>
      <c r="G9" s="55"/>
      <c r="H9" s="55"/>
      <c r="I9" s="54"/>
    </row>
    <row r="10" spans="1:10" s="52" customFormat="1" ht="16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10" s="3" customFormat="1" ht="16.5" customHeight="1" x14ac:dyDescent="0.25">
      <c r="A11" s="31" t="s">
        <v>38</v>
      </c>
      <c r="B11" s="48">
        <v>2023</v>
      </c>
      <c r="C11" s="51"/>
      <c r="D11" s="48">
        <v>2022</v>
      </c>
      <c r="E11" s="50"/>
      <c r="F11" s="48" t="s">
        <v>37</v>
      </c>
      <c r="G11" s="49"/>
      <c r="H11" s="48" t="s">
        <v>36</v>
      </c>
      <c r="I11" s="47"/>
    </row>
    <row r="12" spans="1:10" s="3" customFormat="1" ht="15.75" customHeight="1" x14ac:dyDescent="0.25">
      <c r="A12" s="31" t="s">
        <v>35</v>
      </c>
      <c r="B12" s="47"/>
      <c r="C12" s="47"/>
      <c r="D12" s="47"/>
      <c r="E12" s="47"/>
      <c r="F12" s="47"/>
      <c r="G12" s="47"/>
      <c r="H12" s="47"/>
      <c r="I12" s="47"/>
    </row>
    <row r="13" spans="1:10" s="3" customFormat="1" ht="15.75" customHeight="1" x14ac:dyDescent="0.25">
      <c r="A13" s="34" t="s">
        <v>34</v>
      </c>
      <c r="B13" s="33">
        <v>98174781.200000003</v>
      </c>
      <c r="C13" s="33"/>
      <c r="D13" s="33">
        <v>78938867.280000001</v>
      </c>
      <c r="E13" s="33"/>
      <c r="F13" s="33">
        <f>SUM(B13-D13)</f>
        <v>19235913.920000002</v>
      </c>
      <c r="G13" s="18"/>
      <c r="H13" s="28">
        <f>+F13/B13*100%</f>
        <v>0.19593538875134262</v>
      </c>
      <c r="I13" s="18"/>
      <c r="J13" s="46"/>
    </row>
    <row r="14" spans="1:10" s="3" customFormat="1" ht="15.75" x14ac:dyDescent="0.25">
      <c r="A14" s="34" t="s">
        <v>33</v>
      </c>
      <c r="B14" s="33">
        <v>59887723.649999999</v>
      </c>
      <c r="C14" s="33"/>
      <c r="D14" s="33">
        <v>81209265.969999999</v>
      </c>
      <c r="E14" s="33"/>
      <c r="F14" s="33">
        <f>SUM(B14-D14)</f>
        <v>-21321542.32</v>
      </c>
      <c r="G14" s="18"/>
      <c r="H14" s="28">
        <f>+F14/B14*100%</f>
        <v>-0.35602525894303216</v>
      </c>
      <c r="I14" s="18"/>
    </row>
    <row r="15" spans="1:10" s="3" customFormat="1" ht="15.75" x14ac:dyDescent="0.25">
      <c r="A15" s="34" t="s">
        <v>32</v>
      </c>
      <c r="B15" s="40">
        <v>22901998.699999999</v>
      </c>
      <c r="C15" s="33"/>
      <c r="D15" s="33">
        <v>16980220.68</v>
      </c>
      <c r="E15" s="33"/>
      <c r="F15" s="33">
        <f>SUM(B15-D15)</f>
        <v>5921778.0199999996</v>
      </c>
      <c r="G15" s="18"/>
      <c r="H15" s="28">
        <f>+F15/B15*100%</f>
        <v>0.25857035875213807</v>
      </c>
      <c r="I15" s="18"/>
    </row>
    <row r="16" spans="1:10" s="3" customFormat="1" ht="15.75" x14ac:dyDescent="0.25">
      <c r="A16" s="34" t="s">
        <v>31</v>
      </c>
      <c r="B16" s="32">
        <v>2799726.17</v>
      </c>
      <c r="C16" s="33"/>
      <c r="D16" s="32">
        <v>2333814.7000000002</v>
      </c>
      <c r="E16" s="33"/>
      <c r="F16" s="33">
        <f>SUM(B16-D16)</f>
        <v>465911.46999999974</v>
      </c>
      <c r="G16" s="18"/>
      <c r="H16" s="28">
        <f>+F16/B16*100%</f>
        <v>0.16641322819081258</v>
      </c>
      <c r="I16" s="18"/>
    </row>
    <row r="17" spans="1:12" s="3" customFormat="1" ht="16.5" thickBot="1" x14ac:dyDescent="0.3">
      <c r="A17" s="31" t="s">
        <v>30</v>
      </c>
      <c r="B17" s="21">
        <f>SUM(B13:B16)</f>
        <v>183764229.71999997</v>
      </c>
      <c r="C17" s="16"/>
      <c r="D17" s="21">
        <f>SUM(D13:D16)</f>
        <v>179462168.63</v>
      </c>
      <c r="E17" s="16"/>
      <c r="F17" s="21">
        <f>+F10+F16</f>
        <v>465911.46999999974</v>
      </c>
      <c r="G17" s="20"/>
      <c r="H17" s="19">
        <f>SUM(H13:H16)</f>
        <v>0.26489371675126111</v>
      </c>
      <c r="I17" s="18"/>
    </row>
    <row r="18" spans="1:12" s="3" customFormat="1" ht="16.5" thickTop="1" x14ac:dyDescent="0.25">
      <c r="A18" s="31"/>
      <c r="B18" s="16"/>
      <c r="C18" s="16"/>
      <c r="D18" s="16"/>
      <c r="E18" s="16"/>
      <c r="F18" s="16"/>
      <c r="G18" s="18"/>
      <c r="H18" s="28"/>
      <c r="I18" s="18"/>
    </row>
    <row r="19" spans="1:12" s="3" customFormat="1" ht="15.75" x14ac:dyDescent="0.25">
      <c r="A19" s="31"/>
      <c r="B19" s="35"/>
      <c r="C19" s="35"/>
      <c r="D19" s="35"/>
      <c r="E19" s="35"/>
      <c r="F19" s="35"/>
      <c r="G19" s="18"/>
      <c r="H19" s="28"/>
      <c r="I19" s="18"/>
    </row>
    <row r="20" spans="1:12" s="3" customFormat="1" ht="15.75" x14ac:dyDescent="0.25">
      <c r="A20" s="34" t="s">
        <v>29</v>
      </c>
      <c r="B20" s="33">
        <v>826976678.66999996</v>
      </c>
      <c r="C20" s="33"/>
      <c r="D20" s="33">
        <v>832259730.92999995</v>
      </c>
      <c r="E20" s="33"/>
      <c r="F20" s="33">
        <f>SUM(B20-D20)</f>
        <v>-5283052.2599999905</v>
      </c>
      <c r="G20" s="18"/>
      <c r="H20" s="28">
        <f>+F20/B20*100</f>
        <v>-0.63883932839515545</v>
      </c>
      <c r="I20" s="18"/>
      <c r="L20" s="3" t="s">
        <v>28</v>
      </c>
    </row>
    <row r="21" spans="1:12" s="3" customFormat="1" ht="15.75" x14ac:dyDescent="0.25">
      <c r="A21" s="34" t="s">
        <v>27</v>
      </c>
      <c r="B21" s="40">
        <v>47500660.530000001</v>
      </c>
      <c r="C21" s="33"/>
      <c r="D21" s="33">
        <v>47426952.670000002</v>
      </c>
      <c r="E21" s="33"/>
      <c r="F21" s="33">
        <f>SUM(B21-D21)</f>
        <v>73707.859999999404</v>
      </c>
      <c r="G21" s="18"/>
      <c r="H21" s="28">
        <f>+F21/B21*100</f>
        <v>0.1551722842958104</v>
      </c>
      <c r="I21" s="18"/>
    </row>
    <row r="22" spans="1:12" s="3" customFormat="1" ht="15.75" x14ac:dyDescent="0.25">
      <c r="A22" s="34" t="s">
        <v>26</v>
      </c>
      <c r="B22" s="32">
        <v>0</v>
      </c>
      <c r="C22" s="33"/>
      <c r="D22" s="32">
        <v>0</v>
      </c>
      <c r="E22" s="33"/>
      <c r="F22" s="32">
        <f>SUM(B22-D22)</f>
        <v>0</v>
      </c>
      <c r="G22" s="18"/>
      <c r="H22" s="45" t="str">
        <f>IF(ISERROR(F22/B22),"0.00%",F22/B22)</f>
        <v>0.00%</v>
      </c>
      <c r="I22" s="18"/>
    </row>
    <row r="23" spans="1:12" s="3" customFormat="1" ht="15.75" x14ac:dyDescent="0.25">
      <c r="A23" s="31" t="s">
        <v>25</v>
      </c>
      <c r="B23" s="37">
        <f>SUM(B20:B22)</f>
        <v>874477339.19999993</v>
      </c>
      <c r="C23" s="16"/>
      <c r="D23" s="37">
        <f>SUM(D20:D22)</f>
        <v>879686683.5999999</v>
      </c>
      <c r="E23" s="16"/>
      <c r="F23" s="37">
        <f>SUM(F20:F22)</f>
        <v>-5209344.3999999911</v>
      </c>
      <c r="G23" s="20"/>
      <c r="H23" s="44">
        <f>SUM(H20:H22)</f>
        <v>-0.48366704409934502</v>
      </c>
      <c r="I23" s="18"/>
    </row>
    <row r="24" spans="1:12" s="3" customFormat="1" ht="15.75" customHeight="1" thickBot="1" x14ac:dyDescent="0.3">
      <c r="A24" s="31" t="s">
        <v>24</v>
      </c>
      <c r="B24" s="21">
        <f>+B17+B23</f>
        <v>1058241568.9199998</v>
      </c>
      <c r="C24" s="16"/>
      <c r="D24" s="21">
        <f>+D17+D23</f>
        <v>1059148852.2299999</v>
      </c>
      <c r="E24" s="16"/>
      <c r="F24" s="21">
        <f>+F17+F23</f>
        <v>-4743432.9299999913</v>
      </c>
      <c r="G24" s="18"/>
      <c r="H24" s="19">
        <f>SUM(H17+H23)</f>
        <v>-0.21877332734808391</v>
      </c>
      <c r="I24" s="18"/>
    </row>
    <row r="25" spans="1:12" s="3" customFormat="1" ht="15.75" customHeight="1" thickTop="1" x14ac:dyDescent="0.25">
      <c r="A25" s="31"/>
      <c r="B25" s="16"/>
      <c r="C25" s="16"/>
      <c r="D25" s="16"/>
      <c r="E25" s="16"/>
      <c r="F25" s="16"/>
      <c r="G25" s="18"/>
      <c r="H25" s="28"/>
      <c r="I25" s="18"/>
    </row>
    <row r="26" spans="1:12" s="3" customFormat="1" ht="15.75" customHeight="1" x14ac:dyDescent="0.25">
      <c r="A26" s="31" t="s">
        <v>23</v>
      </c>
      <c r="B26" s="35"/>
      <c r="C26" s="35"/>
      <c r="D26" s="35"/>
      <c r="E26" s="35"/>
      <c r="F26" s="35"/>
      <c r="G26" s="18"/>
      <c r="H26" s="28"/>
      <c r="I26" s="18"/>
    </row>
    <row r="27" spans="1:12" s="3" customFormat="1" ht="15.75" customHeight="1" x14ac:dyDescent="0.25">
      <c r="A27" s="31" t="s">
        <v>22</v>
      </c>
      <c r="B27" s="33"/>
      <c r="C27" s="33"/>
      <c r="D27" s="33"/>
      <c r="E27" s="33"/>
      <c r="F27" s="33"/>
      <c r="G27" s="18"/>
      <c r="H27" s="28"/>
      <c r="I27" s="18"/>
    </row>
    <row r="28" spans="1:12" s="3" customFormat="1" ht="15.75" customHeight="1" x14ac:dyDescent="0.25">
      <c r="A28" s="34" t="s">
        <v>21</v>
      </c>
      <c r="B28" s="33">
        <v>0</v>
      </c>
      <c r="C28" s="33"/>
      <c r="D28" s="33">
        <v>0</v>
      </c>
      <c r="E28" s="33"/>
      <c r="F28" s="33">
        <f>SUM(B28-D28)</f>
        <v>0</v>
      </c>
      <c r="G28" s="18"/>
      <c r="H28" s="43" t="str">
        <f>IF(ISERROR(F28/B28),"-",F28/B28)</f>
        <v>-</v>
      </c>
      <c r="I28" s="18"/>
    </row>
    <row r="29" spans="1:12" s="3" customFormat="1" ht="15.75" customHeight="1" x14ac:dyDescent="0.25">
      <c r="A29" s="34" t="s">
        <v>20</v>
      </c>
      <c r="B29" s="40">
        <v>43885585.869999997</v>
      </c>
      <c r="C29" s="33"/>
      <c r="D29" s="33">
        <v>12016303.960000001</v>
      </c>
      <c r="E29" s="33"/>
      <c r="F29" s="33">
        <f>SUM(B29-D29)</f>
        <v>31869281.909999996</v>
      </c>
      <c r="G29" s="18"/>
      <c r="H29" s="28">
        <f>+F29/B29</f>
        <v>0.72619018928913748</v>
      </c>
      <c r="I29" s="18"/>
    </row>
    <row r="30" spans="1:12" s="3" customFormat="1" ht="15.75" customHeight="1" x14ac:dyDescent="0.25">
      <c r="A30" s="34" t="s">
        <v>19</v>
      </c>
      <c r="B30" s="40">
        <v>7937646.3399999999</v>
      </c>
      <c r="C30" s="33"/>
      <c r="D30" s="33">
        <v>9045659.5999999996</v>
      </c>
      <c r="E30" s="33"/>
      <c r="F30" s="33">
        <f>SUM(B30-D30)</f>
        <v>-1108013.2599999998</v>
      </c>
      <c r="G30" s="18"/>
      <c r="H30" s="28">
        <f>+F30/B30</f>
        <v>-0.13958964818278863</v>
      </c>
      <c r="I30" s="18"/>
    </row>
    <row r="31" spans="1:12" s="3" customFormat="1" ht="15.75" customHeight="1" x14ac:dyDescent="0.25">
      <c r="A31" s="34" t="s">
        <v>18</v>
      </c>
      <c r="B31" s="39">
        <f>305800+790095+291675.67</f>
        <v>1387570.67</v>
      </c>
      <c r="C31" s="33"/>
      <c r="D31" s="32">
        <v>1485150</v>
      </c>
      <c r="E31" s="33"/>
      <c r="F31" s="32">
        <f>SUM(B31-D31)</f>
        <v>-97579.330000000075</v>
      </c>
      <c r="G31" s="18"/>
      <c r="H31" s="28">
        <f>IF(ISERROR(F31/B31),"-",F31/B31)</f>
        <v>-7.032386321627862E-2</v>
      </c>
      <c r="I31" s="18"/>
    </row>
    <row r="32" spans="1:12" s="3" customFormat="1" ht="15.75" customHeight="1" thickBot="1" x14ac:dyDescent="0.3">
      <c r="A32" s="31" t="s">
        <v>17</v>
      </c>
      <c r="B32" s="42">
        <f>SUM(B28:B31)</f>
        <v>53210802.879999995</v>
      </c>
      <c r="C32" s="16"/>
      <c r="D32" s="21">
        <f>SUM(D28:D31)</f>
        <v>22547113.560000002</v>
      </c>
      <c r="E32" s="16"/>
      <c r="F32" s="21">
        <f>SUM(F28:F31)</f>
        <v>30663689.32</v>
      </c>
      <c r="G32" s="20"/>
      <c r="H32" s="19">
        <f>SUM(H29:H31)</f>
        <v>0.51627667789007026</v>
      </c>
      <c r="I32" s="18"/>
    </row>
    <row r="33" spans="1:9" s="3" customFormat="1" ht="15.75" customHeight="1" thickTop="1" x14ac:dyDescent="0.25">
      <c r="A33" s="31"/>
      <c r="B33" s="41"/>
      <c r="C33" s="16"/>
      <c r="D33" s="16"/>
      <c r="E33" s="16"/>
      <c r="F33" s="16"/>
      <c r="G33" s="18"/>
      <c r="H33" s="28"/>
      <c r="I33" s="18"/>
    </row>
    <row r="34" spans="1:9" s="3" customFormat="1" ht="15.75" customHeight="1" x14ac:dyDescent="0.25">
      <c r="A34" s="31" t="s">
        <v>16</v>
      </c>
      <c r="B34" s="35"/>
      <c r="C34" s="35"/>
      <c r="D34" s="35"/>
      <c r="E34" s="35"/>
      <c r="F34" s="35"/>
      <c r="G34" s="18"/>
      <c r="H34" s="28"/>
      <c r="I34" s="18"/>
    </row>
    <row r="35" spans="1:9" s="3" customFormat="1" ht="15.75" customHeight="1" x14ac:dyDescent="0.25">
      <c r="A35" s="34" t="s">
        <v>15</v>
      </c>
      <c r="B35" s="40">
        <v>5131951.2</v>
      </c>
      <c r="C35" s="33"/>
      <c r="D35" s="33">
        <v>128573.34</v>
      </c>
      <c r="E35" s="33"/>
      <c r="F35" s="33">
        <f>SUM(B35-D35)</f>
        <v>5003377.8600000003</v>
      </c>
      <c r="G35" s="18"/>
      <c r="H35" s="28">
        <f>IF(ISERROR(F35/B35),"-",F35/B35)</f>
        <v>0.97494649988098092</v>
      </c>
      <c r="I35" s="18"/>
    </row>
    <row r="36" spans="1:9" s="3" customFormat="1" ht="15.75" customHeight="1" x14ac:dyDescent="0.25">
      <c r="A36" s="34" t="s">
        <v>14</v>
      </c>
      <c r="B36" s="39">
        <f>25545000+24268464.1</f>
        <v>49813464.100000001</v>
      </c>
      <c r="C36" s="33"/>
      <c r="D36" s="32">
        <v>50579362.340000004</v>
      </c>
      <c r="E36" s="33"/>
      <c r="F36" s="39">
        <f>SUM(B36-D36)</f>
        <v>-765898.24000000209</v>
      </c>
      <c r="G36" s="18"/>
      <c r="H36" s="23">
        <f>IF(ISERROR(F36/B36),"-",F36/B36)</f>
        <v>-1.5375325804735633E-2</v>
      </c>
      <c r="I36" s="18"/>
    </row>
    <row r="37" spans="1:9" s="3" customFormat="1" ht="15.75" customHeight="1" x14ac:dyDescent="0.25">
      <c r="A37" s="31" t="s">
        <v>13</v>
      </c>
      <c r="B37" s="38">
        <f>SUM(B35:B36)</f>
        <v>54945415.300000004</v>
      </c>
      <c r="C37" s="16"/>
      <c r="D37" s="37">
        <f>SUM(D35:D36)</f>
        <v>50707935.680000007</v>
      </c>
      <c r="E37" s="16"/>
      <c r="F37" s="37">
        <f>SUM(F35:F36)</f>
        <v>4237479.6199999982</v>
      </c>
      <c r="G37" s="20"/>
      <c r="H37" s="36">
        <f>SUM(H35:H36)</f>
        <v>0.95957117407624526</v>
      </c>
      <c r="I37" s="18"/>
    </row>
    <row r="38" spans="1:9" s="3" customFormat="1" ht="15.75" customHeight="1" thickBot="1" x14ac:dyDescent="0.3">
      <c r="A38" s="31" t="s">
        <v>12</v>
      </c>
      <c r="B38" s="21">
        <f>+B32+B37</f>
        <v>108156218.18000001</v>
      </c>
      <c r="C38" s="16"/>
      <c r="D38" s="21">
        <f>+D32+D37</f>
        <v>73255049.24000001</v>
      </c>
      <c r="E38" s="16"/>
      <c r="F38" s="21">
        <f>+F32+F37</f>
        <v>34901168.939999998</v>
      </c>
      <c r="G38" s="20"/>
      <c r="H38" s="19">
        <f>SUM(H32+H37)</f>
        <v>1.4758478519663156</v>
      </c>
      <c r="I38" s="18"/>
    </row>
    <row r="39" spans="1:9" s="3" customFormat="1" ht="15.75" customHeight="1" thickTop="1" x14ac:dyDescent="0.25">
      <c r="A39" s="31"/>
      <c r="B39" s="16"/>
      <c r="C39" s="16"/>
      <c r="D39" s="16"/>
      <c r="E39" s="16"/>
      <c r="F39" s="16"/>
      <c r="G39" s="18"/>
      <c r="H39" s="28"/>
      <c r="I39" s="18"/>
    </row>
    <row r="40" spans="1:9" s="3" customFormat="1" ht="15.75" customHeight="1" x14ac:dyDescent="0.25">
      <c r="A40" s="31" t="s">
        <v>11</v>
      </c>
      <c r="B40" s="35"/>
      <c r="C40" s="35"/>
      <c r="D40" s="35"/>
      <c r="E40" s="35"/>
      <c r="F40" s="35"/>
      <c r="G40" s="18"/>
      <c r="H40" s="28"/>
      <c r="I40" s="18"/>
    </row>
    <row r="41" spans="1:9" s="3" customFormat="1" ht="15.75" customHeight="1" x14ac:dyDescent="0.25">
      <c r="A41" s="34" t="s">
        <v>10</v>
      </c>
      <c r="B41" s="33">
        <f>+B24-B38</f>
        <v>950085350.73999977</v>
      </c>
      <c r="C41" s="33"/>
      <c r="D41" s="33">
        <v>985893802.99000001</v>
      </c>
      <c r="E41" s="33"/>
      <c r="F41" s="33">
        <f>+F24-F38</f>
        <v>-39644601.86999999</v>
      </c>
      <c r="G41" s="18"/>
      <c r="H41" s="28">
        <f>SUM(H24-H38)</f>
        <v>-1.6946211793143995</v>
      </c>
      <c r="I41" s="18"/>
    </row>
    <row r="42" spans="1:9" s="3" customFormat="1" ht="15.75" customHeight="1" x14ac:dyDescent="0.25">
      <c r="A42" s="34" t="s">
        <v>9</v>
      </c>
      <c r="B42" s="32">
        <v>0</v>
      </c>
      <c r="C42" s="33"/>
      <c r="D42" s="32">
        <v>0</v>
      </c>
      <c r="E42" s="33"/>
      <c r="F42" s="32">
        <f>SUM(B42-D42)</f>
        <v>0</v>
      </c>
      <c r="G42" s="18"/>
      <c r="H42" s="28" t="str">
        <f>IF(ISERROR(F42/B42),"-",F42/B42)</f>
        <v>-</v>
      </c>
      <c r="I42" s="18"/>
    </row>
    <row r="43" spans="1:9" s="3" customFormat="1" ht="15.75" customHeight="1" thickBot="1" x14ac:dyDescent="0.3">
      <c r="A43" s="31" t="s">
        <v>8</v>
      </c>
      <c r="B43" s="21">
        <f>SUM(B41:B42)</f>
        <v>950085350.73999977</v>
      </c>
      <c r="C43" s="16"/>
      <c r="D43" s="21">
        <f>SUM(D41:D42)</f>
        <v>985893802.99000001</v>
      </c>
      <c r="E43" s="16"/>
      <c r="F43" s="21">
        <f>SUM(F41:F42)</f>
        <v>-39644601.86999999</v>
      </c>
      <c r="G43" s="20"/>
      <c r="H43" s="19">
        <f>SUM(H41:H42)</f>
        <v>-1.6946211793143995</v>
      </c>
      <c r="I43" s="18"/>
    </row>
    <row r="44" spans="1:9" s="3" customFormat="1" ht="15.75" customHeight="1" thickTop="1" x14ac:dyDescent="0.25">
      <c r="A44" s="22"/>
      <c r="B44" s="30"/>
      <c r="C44" s="25"/>
      <c r="D44" s="30"/>
      <c r="E44" s="25"/>
      <c r="F44" s="30"/>
      <c r="G44" s="18"/>
      <c r="H44" s="28"/>
      <c r="I44" s="18"/>
    </row>
    <row r="45" spans="1:9" s="3" customFormat="1" ht="15.75" customHeight="1" x14ac:dyDescent="0.25">
      <c r="A45" s="22"/>
      <c r="B45" s="6"/>
      <c r="C45" s="25"/>
      <c r="D45" s="29"/>
      <c r="E45" s="25"/>
      <c r="F45" s="6"/>
      <c r="G45" s="18"/>
      <c r="H45" s="28"/>
      <c r="I45" s="18"/>
    </row>
    <row r="46" spans="1:9" s="3" customFormat="1" ht="15.75" customHeight="1" x14ac:dyDescent="0.25">
      <c r="A46" s="27" t="s">
        <v>7</v>
      </c>
      <c r="B46" s="24"/>
      <c r="C46" s="25"/>
      <c r="D46" s="26"/>
      <c r="E46" s="25"/>
      <c r="F46" s="24"/>
      <c r="G46" s="18"/>
      <c r="H46" s="23"/>
      <c r="I46" s="18"/>
    </row>
    <row r="47" spans="1:9" s="3" customFormat="1" ht="15.75" customHeight="1" thickBot="1" x14ac:dyDescent="0.3">
      <c r="A47" s="22" t="s">
        <v>6</v>
      </c>
      <c r="B47" s="21">
        <f>+B38+B43</f>
        <v>1058241568.9199998</v>
      </c>
      <c r="C47" s="16"/>
      <c r="D47" s="21">
        <f>+D38+D43</f>
        <v>1059148852.23</v>
      </c>
      <c r="E47" s="16"/>
      <c r="F47" s="21">
        <f>+F38+F43</f>
        <v>-4743432.9299999923</v>
      </c>
      <c r="G47" s="20"/>
      <c r="H47" s="19">
        <f>SUM(H38+H43)</f>
        <v>-0.21877332734808386</v>
      </c>
      <c r="I47" s="18"/>
    </row>
    <row r="48" spans="1:9" s="3" customFormat="1" ht="15.75" customHeight="1" thickTop="1" x14ac:dyDescent="0.25">
      <c r="A48" s="17"/>
      <c r="B48" s="16"/>
      <c r="C48" s="16"/>
      <c r="D48" s="16"/>
      <c r="E48" s="16"/>
      <c r="F48" s="14"/>
      <c r="G48" s="14"/>
      <c r="H48" s="15"/>
      <c r="I48" s="14"/>
    </row>
    <row r="49" spans="1:9" s="3" customFormat="1" ht="15.75" customHeight="1" x14ac:dyDescent="0.25">
      <c r="A49" s="17"/>
      <c r="B49" s="16"/>
      <c r="C49" s="16"/>
      <c r="D49" s="16"/>
      <c r="E49" s="16"/>
      <c r="F49" s="14"/>
      <c r="G49" s="14"/>
      <c r="H49" s="15"/>
      <c r="I49" s="14"/>
    </row>
    <row r="50" spans="1:9" s="3" customFormat="1" ht="29.25" customHeight="1" x14ac:dyDescent="0.25">
      <c r="A50" s="17"/>
      <c r="B50" s="16"/>
      <c r="C50" s="16"/>
      <c r="D50" s="16"/>
      <c r="E50" s="16"/>
      <c r="F50" s="14"/>
      <c r="G50" s="14"/>
      <c r="H50" s="15"/>
      <c r="I50" s="14"/>
    </row>
    <row r="51" spans="1:9" s="3" customFormat="1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s="3" customFormat="1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s="3" customFormat="1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s="3" customFormat="1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s="3" customFormat="1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s="3" customFormat="1" ht="15.75" customHeight="1" x14ac:dyDescent="0.25">
      <c r="A56" s="13" t="s">
        <v>5</v>
      </c>
      <c r="B56" s="12"/>
      <c r="C56" s="12"/>
      <c r="D56" s="11" t="s">
        <v>4</v>
      </c>
      <c r="E56" s="6"/>
      <c r="F56" s="6"/>
      <c r="G56" s="6"/>
      <c r="H56" s="6"/>
      <c r="I56" s="4"/>
    </row>
    <row r="57" spans="1:9" s="3" customFormat="1" ht="15.75" customHeight="1" x14ac:dyDescent="0.25">
      <c r="A57" s="10" t="s">
        <v>3</v>
      </c>
      <c r="B57" s="4"/>
      <c r="C57" s="4"/>
      <c r="D57" s="9" t="s">
        <v>2</v>
      </c>
      <c r="E57" s="6"/>
      <c r="F57" s="6"/>
      <c r="G57" s="6"/>
      <c r="H57" s="6"/>
      <c r="I57" s="4"/>
    </row>
    <row r="58" spans="1:9" s="3" customFormat="1" ht="15.75" customHeight="1" x14ac:dyDescent="0.25">
      <c r="A58" s="8" t="s">
        <v>1</v>
      </c>
      <c r="B58" s="4"/>
      <c r="C58" s="4"/>
      <c r="D58" s="7" t="s">
        <v>0</v>
      </c>
      <c r="E58" s="6"/>
      <c r="F58" s="6"/>
      <c r="G58" s="6"/>
      <c r="H58" s="6"/>
      <c r="I58" s="4"/>
    </row>
    <row r="59" spans="1:9" s="3" customFormat="1" ht="15.75" customHeight="1" x14ac:dyDescent="0.25">
      <c r="A59" s="4"/>
      <c r="B59" s="4"/>
      <c r="C59" s="4"/>
      <c r="D59" s="5"/>
      <c r="E59" s="4"/>
      <c r="F59" s="4"/>
      <c r="G59" s="4"/>
      <c r="H59" s="4"/>
      <c r="I59" s="4"/>
    </row>
    <row r="60" spans="1:9" s="3" customFormat="1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s="3" customFormat="1" ht="15.75" customHeight="1" x14ac:dyDescent="0.25"/>
    <row r="62" spans="1:9" s="3" customFormat="1" ht="15.75" customHeight="1" x14ac:dyDescent="0.25"/>
    <row r="63" spans="1:9" s="3" customFormat="1" ht="15.75" customHeight="1" x14ac:dyDescent="0.25"/>
    <row r="64" spans="1:9" s="3" customFormat="1" ht="15.75" customHeight="1" x14ac:dyDescent="0.25"/>
    <row r="65" s="3" customFormat="1" ht="15.75" customHeight="1" x14ac:dyDescent="0.25"/>
    <row r="66" s="3" customFormat="1" ht="15.75" customHeight="1" x14ac:dyDescent="0.25"/>
    <row r="67" s="3" customFormat="1" ht="15.75" customHeight="1" x14ac:dyDescent="0.25"/>
    <row r="68" s="3" customFormat="1" ht="15.75" customHeight="1" x14ac:dyDescent="0.25"/>
    <row r="69" s="3" customFormat="1" ht="15.75" customHeight="1" x14ac:dyDescent="0.25"/>
    <row r="70" s="3" customFormat="1" ht="15.75" customHeight="1" x14ac:dyDescent="0.25"/>
    <row r="71" s="3" customFormat="1" ht="15.75" customHeight="1" x14ac:dyDescent="0.25"/>
    <row r="72" s="3" customFormat="1" ht="15.75" customHeight="1" x14ac:dyDescent="0.25"/>
    <row r="73" s="3" customFormat="1" ht="15.75" customHeight="1" x14ac:dyDescent="0.25"/>
    <row r="74" s="3" customFormat="1" ht="15.75" customHeight="1" x14ac:dyDescent="0.25"/>
    <row r="75" s="3" customFormat="1" ht="15.75" customHeight="1" x14ac:dyDescent="0.25"/>
    <row r="76" s="3" customFormat="1" ht="15.75" customHeight="1" x14ac:dyDescent="0.25"/>
    <row r="77" s="3" customFormat="1" ht="15.75" customHeight="1" x14ac:dyDescent="0.25"/>
    <row r="78" s="3" customFormat="1" ht="15.75" customHeight="1" x14ac:dyDescent="0.25"/>
    <row r="79" s="3" customFormat="1" ht="15.75" customHeight="1" x14ac:dyDescent="0.25"/>
    <row r="80" s="3" customFormat="1" ht="15.75" customHeight="1" x14ac:dyDescent="0.25"/>
    <row r="81" s="3" customFormat="1" ht="15.75" customHeight="1" x14ac:dyDescent="0.25"/>
    <row r="82" s="3" customFormat="1" ht="15.75" customHeight="1" x14ac:dyDescent="0.25"/>
    <row r="83" s="3" customFormat="1" ht="15.75" customHeight="1" x14ac:dyDescent="0.25"/>
    <row r="84" s="3" customFormat="1" ht="15.75" customHeight="1" x14ac:dyDescent="0.25"/>
    <row r="85" s="3" customFormat="1" ht="15.75" customHeight="1" x14ac:dyDescent="0.25"/>
    <row r="86" s="3" customFormat="1" ht="15.75" customHeight="1" x14ac:dyDescent="0.25"/>
    <row r="87" s="3" customFormat="1" ht="15.75" customHeight="1" x14ac:dyDescent="0.25"/>
    <row r="88" s="3" customFormat="1" ht="15.75" customHeight="1" x14ac:dyDescent="0.25"/>
    <row r="89" s="3" customFormat="1" ht="15.75" customHeight="1" x14ac:dyDescent="0.25"/>
    <row r="90" s="3" customFormat="1" ht="15.75" customHeight="1" x14ac:dyDescent="0.25"/>
    <row r="91" s="3" customFormat="1" ht="15.75" customHeight="1" x14ac:dyDescent="0.25"/>
    <row r="92" s="3" customFormat="1" ht="15.75" customHeight="1" x14ac:dyDescent="0.25"/>
    <row r="93" s="3" customFormat="1" ht="15.75" customHeight="1" x14ac:dyDescent="0.25"/>
    <row r="94" s="3" customFormat="1" ht="15.75" customHeight="1" x14ac:dyDescent="0.25"/>
    <row r="95" s="3" customFormat="1" ht="15.75" customHeight="1" x14ac:dyDescent="0.25"/>
    <row r="96" s="3" customFormat="1" ht="15.75" customHeight="1" x14ac:dyDescent="0.25"/>
    <row r="97" s="3" customFormat="1" ht="15.75" customHeight="1" x14ac:dyDescent="0.25"/>
    <row r="98" s="3" customFormat="1" ht="15.75" customHeight="1" x14ac:dyDescent="0.25"/>
    <row r="99" s="3" customFormat="1" ht="15.75" customHeight="1" x14ac:dyDescent="0.25"/>
    <row r="100" s="3" customFormat="1" ht="15.75" customHeight="1" x14ac:dyDescent="0.25"/>
    <row r="101" s="3" customFormat="1" ht="15.75" customHeight="1" x14ac:dyDescent="0.25"/>
    <row r="102" s="3" customFormat="1" ht="15.75" customHeight="1" x14ac:dyDescent="0.25"/>
    <row r="103" s="3" customFormat="1" ht="15.75" customHeight="1" x14ac:dyDescent="0.25"/>
    <row r="104" s="2" customFormat="1" ht="15.75" customHeight="1" x14ac:dyDescent="0.25"/>
    <row r="105" s="2" customFormat="1" ht="15.75" customHeight="1" x14ac:dyDescent="0.25"/>
    <row r="106" s="2" customFormat="1" ht="15.75" customHeight="1" x14ac:dyDescent="0.25"/>
    <row r="107" s="2" customFormat="1" ht="15.75" customHeight="1" x14ac:dyDescent="0.25"/>
    <row r="108" s="2" customFormat="1" ht="15.75" customHeight="1" x14ac:dyDescent="0.25"/>
    <row r="109" s="2" customFormat="1" ht="15.75" customHeight="1" x14ac:dyDescent="0.25"/>
    <row r="110" s="2" customFormat="1" ht="15.75" customHeight="1" x14ac:dyDescent="0.25"/>
    <row r="111" s="2" customFormat="1" ht="15.75" customHeight="1" x14ac:dyDescent="0.25"/>
    <row r="112" s="2" customFormat="1" ht="15.75" customHeight="1" x14ac:dyDescent="0.25"/>
    <row r="113" s="2" customFormat="1" ht="15.75" customHeight="1" x14ac:dyDescent="0.25"/>
    <row r="114" s="2" customFormat="1" ht="15.75" customHeight="1" x14ac:dyDescent="0.25"/>
    <row r="115" s="2" customFormat="1" ht="15.75" customHeight="1" x14ac:dyDescent="0.25"/>
    <row r="116" s="2" customFormat="1" ht="15.75" customHeight="1" x14ac:dyDescent="0.25"/>
    <row r="117" s="2" customFormat="1" ht="15.75" customHeight="1" x14ac:dyDescent="0.25"/>
    <row r="118" s="2" customFormat="1" ht="15.75" customHeight="1" x14ac:dyDescent="0.25"/>
    <row r="119" s="2" customFormat="1" ht="15.75" customHeight="1" x14ac:dyDescent="0.25"/>
    <row r="120" s="2" customFormat="1" ht="15.75" customHeight="1" x14ac:dyDescent="0.25"/>
    <row r="121" s="2" customFormat="1" ht="15.75" customHeight="1" x14ac:dyDescent="0.25"/>
    <row r="122" s="2" customFormat="1" ht="15.75" customHeight="1" x14ac:dyDescent="0.25"/>
    <row r="123" s="2" customFormat="1" ht="15.75" customHeight="1" x14ac:dyDescent="0.25"/>
    <row r="124" s="2" customFormat="1" ht="15.75" customHeight="1" x14ac:dyDescent="0.25"/>
    <row r="125" s="2" customFormat="1" ht="15.75" customHeight="1" x14ac:dyDescent="0.25"/>
    <row r="126" s="2" customFormat="1" ht="15.75" customHeight="1" x14ac:dyDescent="0.25"/>
    <row r="127" s="2" customFormat="1" ht="15.75" customHeight="1" x14ac:dyDescent="0.25"/>
    <row r="128" s="2" customFormat="1" ht="15.75" customHeight="1" x14ac:dyDescent="0.25"/>
    <row r="129" s="2" customFormat="1" ht="15.75" customHeight="1" x14ac:dyDescent="0.25"/>
    <row r="130" s="2" customFormat="1" ht="15.75" customHeight="1" x14ac:dyDescent="0.25"/>
    <row r="131" s="2" customFormat="1" ht="15.75" customHeight="1" x14ac:dyDescent="0.25"/>
    <row r="132" s="2" customFormat="1" ht="15.75" customHeight="1" x14ac:dyDescent="0.25"/>
    <row r="133" s="2" customFormat="1" ht="15.75" customHeight="1" x14ac:dyDescent="0.25"/>
    <row r="134" s="2" customFormat="1" ht="15.75" customHeight="1" x14ac:dyDescent="0.25"/>
    <row r="135" s="2" customFormat="1" ht="15.75" customHeight="1" x14ac:dyDescent="0.25"/>
    <row r="136" s="2" customFormat="1" ht="15.75" customHeight="1" x14ac:dyDescent="0.25"/>
    <row r="137" s="2" customFormat="1" ht="15.75" customHeight="1" x14ac:dyDescent="0.25"/>
    <row r="138" s="2" customFormat="1" ht="15.75" customHeight="1" x14ac:dyDescent="0.25"/>
    <row r="139" s="2" customFormat="1" ht="15.75" customHeight="1" x14ac:dyDescent="0.25"/>
    <row r="140" s="2" customFormat="1" ht="15.75" customHeight="1" x14ac:dyDescent="0.25"/>
    <row r="141" s="2" customFormat="1" ht="15.75" customHeight="1" x14ac:dyDescent="0.25"/>
    <row r="142" s="2" customFormat="1" ht="15.75" customHeight="1" x14ac:dyDescent="0.25"/>
    <row r="143" s="2" customFormat="1" ht="15.75" customHeight="1" x14ac:dyDescent="0.25"/>
    <row r="144" s="2" customFormat="1" ht="15.75" customHeight="1" x14ac:dyDescent="0.25"/>
    <row r="145" s="2" customFormat="1" ht="15.75" customHeight="1" x14ac:dyDescent="0.25"/>
    <row r="146" s="2" customFormat="1" ht="15.75" customHeight="1" x14ac:dyDescent="0.25"/>
    <row r="147" s="2" customFormat="1" ht="15.75" customHeight="1" x14ac:dyDescent="0.25"/>
    <row r="148" s="2" customFormat="1" ht="15.75" customHeight="1" x14ac:dyDescent="0.25"/>
    <row r="149" s="2" customFormat="1" ht="15.75" customHeight="1" x14ac:dyDescent="0.25"/>
    <row r="150" s="2" customFormat="1" ht="15.75" customHeight="1" x14ac:dyDescent="0.25"/>
    <row r="151" s="2" customFormat="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0">
    <mergeCell ref="D56:H56"/>
    <mergeCell ref="D57:H57"/>
    <mergeCell ref="D58:H58"/>
    <mergeCell ref="A6:H6"/>
    <mergeCell ref="A7:H7"/>
    <mergeCell ref="A8:H8"/>
    <mergeCell ref="A9:H9"/>
    <mergeCell ref="B44:B46"/>
    <mergeCell ref="D44:D46"/>
    <mergeCell ref="F44:F46"/>
  </mergeCells>
  <pageMargins left="0.70866141732283472" right="0.70866141732283472" top="0.74803149606299213" bottom="0.74803149606299213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Brito de Gonzalez</dc:creator>
  <cp:lastModifiedBy>Maria Brito de Gonzalez</cp:lastModifiedBy>
  <dcterms:created xsi:type="dcterms:W3CDTF">2024-01-17T16:07:43Z</dcterms:created>
  <dcterms:modified xsi:type="dcterms:W3CDTF">2024-01-17T16:11:26Z</dcterms:modified>
</cp:coreProperties>
</file>