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Balance General      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H37" i="1" s="1"/>
  <c r="D32" i="1"/>
  <c r="B32" i="1"/>
  <c r="F31" i="1"/>
  <c r="H31" i="1" s="1"/>
  <c r="F30" i="1"/>
  <c r="H30" i="1" s="1"/>
  <c r="H32" i="1" s="1"/>
  <c r="D27" i="1"/>
  <c r="D33" i="1" s="1"/>
  <c r="B27" i="1"/>
  <c r="B33" i="1" s="1"/>
  <c r="F26" i="1"/>
  <c r="H26" i="1" s="1"/>
  <c r="F25" i="1"/>
  <c r="H25" i="1" s="1"/>
  <c r="F24" i="1"/>
  <c r="H24" i="1" s="1"/>
  <c r="H27" i="1" s="1"/>
  <c r="H33" i="1" s="1"/>
  <c r="F23" i="1"/>
  <c r="H23" i="1" s="1"/>
  <c r="D18" i="1"/>
  <c r="B18" i="1"/>
  <c r="F17" i="1"/>
  <c r="H17" i="1" s="1"/>
  <c r="F16" i="1"/>
  <c r="H16" i="1" s="1"/>
  <c r="F15" i="1"/>
  <c r="H15" i="1" s="1"/>
  <c r="D12" i="1"/>
  <c r="D19" i="1" s="1"/>
  <c r="D36" i="1" s="1"/>
  <c r="D38" i="1" s="1"/>
  <c r="B12" i="1"/>
  <c r="B19" i="1" s="1"/>
  <c r="B36" i="1" s="1"/>
  <c r="B38" i="1" s="1"/>
  <c r="F11" i="1"/>
  <c r="H11" i="1" s="1"/>
  <c r="F10" i="1"/>
  <c r="H10" i="1" s="1"/>
  <c r="F9" i="1"/>
  <c r="H9" i="1" s="1"/>
  <c r="F8" i="1"/>
  <c r="F12" i="1" s="1"/>
  <c r="H18" i="1" l="1"/>
  <c r="B42" i="1"/>
  <c r="D42" i="1"/>
  <c r="F18" i="1"/>
  <c r="F19" i="1" s="1"/>
  <c r="F27" i="1"/>
  <c r="F32" i="1"/>
  <c r="H8" i="1"/>
  <c r="H12" i="1" s="1"/>
  <c r="F36" i="1" l="1"/>
  <c r="F38" i="1" s="1"/>
  <c r="F33" i="1"/>
  <c r="H19" i="1"/>
  <c r="H36" i="1" s="1"/>
  <c r="H38" i="1" s="1"/>
  <c r="H42" i="1" s="1"/>
  <c r="F42" i="1" l="1"/>
</calcChain>
</file>

<file path=xl/sharedStrings.xml><?xml version="1.0" encoding="utf-8"?>
<sst xmlns="http://schemas.openxmlformats.org/spreadsheetml/2006/main" count="42" uniqueCount="42">
  <si>
    <t xml:space="preserve">
Direccion General de Bienes Nacionales</t>
  </si>
  <si>
    <t>Balance General</t>
  </si>
  <si>
    <t>Al 30 Junio 2023 y al 31 Diciembre 2022</t>
  </si>
  <si>
    <t>Valores En RD$</t>
  </si>
  <si>
    <t>Activos</t>
  </si>
  <si>
    <t>Variacion Absoluta</t>
  </si>
  <si>
    <t>Variacion Relativa</t>
  </si>
  <si>
    <t>Activos corrientes</t>
  </si>
  <si>
    <t>Efectivo y equivalente de efectivo (Nota 8)</t>
  </si>
  <si>
    <t>Porcion corriente Cuenta por cobrar a corto plazo (Nota 9)</t>
  </si>
  <si>
    <t>Inventarios (Nota 10)</t>
  </si>
  <si>
    <t>Pagos anticipados (Nota 11)</t>
  </si>
  <si>
    <t>Total activos corrientes</t>
  </si>
  <si>
    <t>Cuentas por cobrar a largo plazo (Nota 9)</t>
  </si>
  <si>
    <t>Propiedad, planta y equipo neto (Nota 12)</t>
  </si>
  <si>
    <t>Activos intangibles</t>
  </si>
  <si>
    <t>Total activos no corrientes</t>
  </si>
  <si>
    <t>Total activos</t>
  </si>
  <si>
    <t>Pasivos</t>
  </si>
  <si>
    <t>Pasivos corrientes</t>
  </si>
  <si>
    <t>Sobregiro bancario</t>
  </si>
  <si>
    <t>Cuentas por pagar a corto plazo (Nota 13.1)</t>
  </si>
  <si>
    <t>Retenciones y acumulaciones por pagar (Nota 13.2)</t>
  </si>
  <si>
    <t>Otros pasivos corrientes (Nota 13.3)</t>
  </si>
  <si>
    <t>Total pasivos corrientes</t>
  </si>
  <si>
    <t>Pasivos no corrientes</t>
  </si>
  <si>
    <t>Cuentas por pagar a largo plazo (Nota 14.1)</t>
  </si>
  <si>
    <t>Otros pasivos no corrientes (Nota 14.2)</t>
  </si>
  <si>
    <t>Total pasivos no corrientes</t>
  </si>
  <si>
    <t>Total pasivos</t>
  </si>
  <si>
    <t xml:space="preserve">Activos Netos/Patrimonio </t>
  </si>
  <si>
    <t>Capital</t>
  </si>
  <si>
    <t>Reservas</t>
  </si>
  <si>
    <t>Total activos netos/patrimonio</t>
  </si>
  <si>
    <t>10 Dirección General de Contabilidad Gubernamental</t>
  </si>
  <si>
    <t>Total activos y Activos Neto/Patrimonio</t>
  </si>
  <si>
    <t>Preparado por:</t>
  </si>
  <si>
    <t>Revisado por:</t>
  </si>
  <si>
    <t>Lic. Liliam Gomez</t>
  </si>
  <si>
    <t>Lic. Francisco De Jesus De Leon Grullon</t>
  </si>
  <si>
    <t>Técnico de contabilidad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</si>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</sst>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3"/>
      <color theme="1"/>
      <name val="Hervalit"/>
    </font>
    <font>
      <sz val="11"/>
      <color theme="1"/>
      <name val="Hervalit"/>
    </font>
    <font>
      <b/>
      <sz val="22"/>
      <color theme="1"/>
      <name val="Hervalit"/>
    </font>
    <font>
      <b/>
      <sz val="10"/>
      <color theme="1"/>
      <name val="Hervalit"/>
    </font>
    <font>
      <sz val="10"/>
      <color theme="1"/>
      <name val="Hervalit"/>
    </font>
    <font>
      <b/>
      <sz val="12"/>
      <color rgb="FF231F20"/>
      <name val="Hervalit"/>
    </font>
    <font>
      <b/>
      <sz val="11"/>
      <color rgb="FF231F20"/>
      <name val="Hervalit"/>
    </font>
    <font>
      <sz val="10"/>
      <color rgb="FF231F20"/>
      <name val="Hervalit"/>
    </font>
    <font>
      <b/>
      <sz val="10"/>
      <color rgb="FF231F20"/>
      <name val="Hervalit"/>
    </font>
    <font>
      <b/>
      <sz val="10"/>
      <color rgb="FFFFFFFF"/>
      <name val="Hervalit"/>
    </font>
    <font>
      <b/>
      <sz val="12"/>
      <color theme="1"/>
      <name val="Hervalit"/>
    </font>
    <font>
      <sz val="12"/>
      <color theme="1"/>
      <name val="Hervali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horizontal="left" vertical="center" indent="3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indent="3"/>
    </xf>
    <xf numFmtId="0" fontId="9" fillId="2" borderId="0" xfId="0" applyFont="1" applyFill="1" applyAlignment="1">
      <alignment horizontal="left" vertical="center" indent="5"/>
    </xf>
    <xf numFmtId="43" fontId="9" fillId="2" borderId="0" xfId="1" applyFont="1" applyFill="1" applyAlignment="1">
      <alignment horizontal="right" vertical="center" wrapText="1"/>
    </xf>
    <xf numFmtId="43" fontId="9" fillId="2" borderId="0" xfId="1" applyFont="1" applyFill="1" applyBorder="1" applyAlignment="1">
      <alignment horizontal="right" vertical="center" wrapText="1"/>
    </xf>
    <xf numFmtId="43" fontId="6" fillId="2" borderId="0" xfId="1" applyFont="1" applyFill="1" applyBorder="1" applyAlignment="1">
      <alignment vertical="center"/>
    </xf>
    <xf numFmtId="10" fontId="6" fillId="2" borderId="0" xfId="2" applyNumberFormat="1" applyFont="1" applyFill="1" applyAlignment="1">
      <alignment vertical="center"/>
    </xf>
    <xf numFmtId="43" fontId="6" fillId="2" borderId="0" xfId="1" applyFont="1" applyFill="1" applyAlignment="1">
      <alignment vertical="center"/>
    </xf>
    <xf numFmtId="43" fontId="9" fillId="2" borderId="2" xfId="1" applyFont="1" applyFill="1" applyBorder="1" applyAlignment="1">
      <alignment horizontal="right" vertical="center" wrapText="1"/>
    </xf>
    <xf numFmtId="43" fontId="10" fillId="2" borderId="3" xfId="1" applyFont="1" applyFill="1" applyBorder="1" applyAlignment="1">
      <alignment horizontal="right" vertical="center" wrapText="1"/>
    </xf>
    <xf numFmtId="43" fontId="10" fillId="2" borderId="0" xfId="1" applyFont="1" applyFill="1" applyBorder="1" applyAlignment="1">
      <alignment horizontal="right" vertical="center" wrapText="1"/>
    </xf>
    <xf numFmtId="43" fontId="5" fillId="2" borderId="0" xfId="1" applyFont="1" applyFill="1" applyBorder="1" applyAlignment="1">
      <alignment vertical="center"/>
    </xf>
    <xf numFmtId="10" fontId="5" fillId="2" borderId="3" xfId="2" applyNumberFormat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 indent="5"/>
    </xf>
    <xf numFmtId="43" fontId="10" fillId="2" borderId="0" xfId="1" applyFont="1" applyFill="1" applyAlignment="1">
      <alignment horizontal="right" vertical="center" wrapText="1"/>
    </xf>
    <xf numFmtId="43" fontId="5" fillId="2" borderId="0" xfId="1" applyFont="1" applyFill="1" applyAlignment="1">
      <alignment vertical="center" wrapText="1"/>
    </xf>
    <xf numFmtId="43" fontId="5" fillId="2" borderId="0" xfId="1" applyFont="1" applyFill="1" applyBorder="1" applyAlignment="1">
      <alignment vertical="center" wrapText="1"/>
    </xf>
    <xf numFmtId="10" fontId="6" fillId="2" borderId="2" xfId="2" applyNumberFormat="1" applyFont="1" applyFill="1" applyBorder="1" applyAlignment="1">
      <alignment horizontal="right" vertical="center"/>
    </xf>
    <xf numFmtId="43" fontId="10" fillId="2" borderId="2" xfId="1" applyFont="1" applyFill="1" applyBorder="1" applyAlignment="1">
      <alignment horizontal="right" vertical="center" wrapText="1"/>
    </xf>
    <xf numFmtId="10" fontId="5" fillId="2" borderId="2" xfId="2" applyNumberFormat="1" applyFont="1" applyFill="1" applyBorder="1" applyAlignment="1">
      <alignment vertical="center"/>
    </xf>
    <xf numFmtId="10" fontId="6" fillId="2" borderId="2" xfId="2" applyNumberFormat="1" applyFont="1" applyFill="1" applyBorder="1" applyAlignment="1">
      <alignment vertical="center"/>
    </xf>
    <xf numFmtId="10" fontId="5" fillId="2" borderId="0" xfId="2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indent="5"/>
    </xf>
    <xf numFmtId="43" fontId="6" fillId="2" borderId="0" xfId="1" applyFont="1" applyFill="1" applyBorder="1" applyAlignment="1">
      <alignment vertical="center" wrapText="1"/>
    </xf>
    <xf numFmtId="0" fontId="11" fillId="2" borderId="0" xfId="0" applyFont="1" applyFill="1" applyAlignment="1">
      <alignment horizontal="left" vertical="center" indent="5"/>
    </xf>
    <xf numFmtId="0" fontId="12" fillId="2" borderId="0" xfId="0" applyFont="1" applyFill="1" applyAlignment="1">
      <alignment horizontal="left" vertical="center" indent="3"/>
    </xf>
    <xf numFmtId="0" fontId="6" fillId="2" borderId="0" xfId="0" applyFont="1" applyFill="1" applyAlignment="1">
      <alignment horizontal="left" indent="3"/>
    </xf>
    <xf numFmtId="43" fontId="6" fillId="2" borderId="0" xfId="1" applyFont="1" applyFill="1"/>
    <xf numFmtId="43" fontId="6" fillId="2" borderId="0" xfId="1" applyFont="1" applyFill="1" applyBorder="1"/>
    <xf numFmtId="10" fontId="5" fillId="2" borderId="0" xfId="2" applyNumberFormat="1" applyFont="1" applyFill="1" applyBorder="1"/>
    <xf numFmtId="0" fontId="6" fillId="2" borderId="0" xfId="0" applyFont="1" applyFill="1"/>
    <xf numFmtId="0" fontId="5" fillId="2" borderId="0" xfId="0" applyFont="1" applyFill="1" applyAlignment="1">
      <alignment horizontal="center" vertical="top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6" fillId="2" borderId="0" xfId="0" applyFont="1" applyFill="1" applyAlignment="1">
      <alignment horizontal="center"/>
    </xf>
    <xf numFmtId="164" fontId="6" fillId="2" borderId="0" xfId="0" applyNumberFormat="1" applyFont="1" applyFill="1"/>
    <xf numFmtId="0" fontId="5" fillId="2" borderId="0" xfId="0" applyFont="1" applyFill="1" applyAlignment="1">
      <alignment horizontal="center" vertical="top"/>
    </xf>
    <xf numFmtId="0" fontId="1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3" fontId="6" fillId="2" borderId="4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vertical="center" wrapText="1"/>
    </xf>
    <xf numFmtId="43" fontId="6" fillId="2" borderId="2" xfId="1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159550</xdr:colOff>
      <xdr:row>0</xdr:row>
      <xdr:rowOff>47623</xdr:rowOff>
    </xdr:from>
    <xdr:to>
      <xdr:col>0</xdr:col>
      <xdr:colOff>1304926</xdr:colOff>
      <xdr:row>1</xdr:row>
      <xdr:rowOff>552450</xdr:rowOff>
    </xdr:to>
    <xdr:pic>
      <xdr:nvPicPr>
        <xdr:cNvPr id="2" name="Imagen 4">
          <a:extLst>
            <a:ext uri="{FF2B5EF4-FFF2-40B4-BE49-F238E27FC236}">
              <a16:creationId xmlns="" xmlns:a16="http://schemas.microsoft.com/office/drawing/2014/main" id="{DBE7B2EA-B92D-46C6-B34E-B2645ADFC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550" y="47623"/>
          <a:ext cx="1145376" cy="857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A26" sqref="A26"/>
    </sheetView>
  </sheetViews>
  <sheetFormatPr baseColWidth="10" defaultColWidth="9.140625" defaultRowHeight="15"/>
  <cols>
    <col min="1" max="1" width="57.42578125" bestFit="1" customWidth="1"/>
    <col min="2" max="2" width="16.5703125" bestFit="1" customWidth="1"/>
    <col min="4" max="4" width="16.5703125" bestFit="1" customWidth="1"/>
    <col min="6" max="6" width="18.28515625" bestFit="1" customWidth="1"/>
  </cols>
  <sheetData>
    <row r="1" spans="1:9" ht="54.75" customHeight="1">
      <c r="A1" s="48" t="s">
        <v>0</v>
      </c>
      <c r="B1" s="49"/>
      <c r="C1" s="49"/>
      <c r="D1" s="49"/>
      <c r="E1" s="49"/>
      <c r="F1" s="49"/>
      <c r="G1" s="49"/>
      <c r="H1" s="49"/>
      <c r="I1" s="1"/>
    </row>
    <row r="2" spans="1:9" ht="58.5" customHeight="1">
      <c r="A2" s="50" t="s">
        <v>1</v>
      </c>
      <c r="B2" s="50"/>
      <c r="C2" s="50"/>
      <c r="D2" s="50"/>
      <c r="E2" s="50"/>
      <c r="F2" s="50"/>
      <c r="G2" s="50"/>
      <c r="H2" s="50"/>
      <c r="I2" s="2"/>
    </row>
    <row r="3" spans="1:9">
      <c r="A3" s="51" t="s">
        <v>2</v>
      </c>
      <c r="B3" s="51"/>
      <c r="C3" s="51"/>
      <c r="D3" s="51"/>
      <c r="E3" s="51"/>
      <c r="F3" s="51"/>
      <c r="G3" s="51"/>
      <c r="H3" s="51"/>
      <c r="I3" s="3"/>
    </row>
    <row r="4" spans="1:9">
      <c r="A4" s="45" t="s">
        <v>3</v>
      </c>
      <c r="B4" s="45"/>
      <c r="C4" s="45"/>
      <c r="D4" s="45"/>
      <c r="E4" s="45"/>
      <c r="F4" s="45"/>
      <c r="G4" s="45"/>
      <c r="H4" s="45"/>
      <c r="I4" s="4"/>
    </row>
    <row r="5" spans="1:9">
      <c r="A5" s="3"/>
      <c r="B5" s="3"/>
      <c r="C5" s="3"/>
      <c r="D5" s="3"/>
      <c r="E5" s="3"/>
      <c r="F5" s="3"/>
      <c r="G5" s="3"/>
      <c r="H5" s="3"/>
      <c r="I5" s="3"/>
    </row>
    <row r="6" spans="1:9" ht="15.75">
      <c r="A6" s="5" t="s">
        <v>4</v>
      </c>
      <c r="B6" s="6">
        <v>2023</v>
      </c>
      <c r="C6" s="7"/>
      <c r="D6" s="6">
        <v>2022</v>
      </c>
      <c r="E6" s="8"/>
      <c r="F6" s="6" t="s">
        <v>5</v>
      </c>
      <c r="G6" s="9"/>
      <c r="H6" s="6" t="s">
        <v>6</v>
      </c>
      <c r="I6" s="3"/>
    </row>
    <row r="7" spans="1:9">
      <c r="A7" s="10" t="s">
        <v>7</v>
      </c>
      <c r="B7" s="3"/>
      <c r="C7" s="3"/>
      <c r="D7" s="3"/>
      <c r="E7" s="3"/>
      <c r="F7" s="3"/>
      <c r="G7" s="3"/>
      <c r="H7" s="3"/>
      <c r="I7" s="3"/>
    </row>
    <row r="8" spans="1:9">
      <c r="A8" s="11" t="s">
        <v>8</v>
      </c>
      <c r="B8" s="12">
        <v>101441527</v>
      </c>
      <c r="C8" s="13"/>
      <c r="D8" s="12">
        <v>78938867.280000001</v>
      </c>
      <c r="E8" s="13"/>
      <c r="F8" s="12">
        <f>SUM(B8-D8)</f>
        <v>22502659.719999999</v>
      </c>
      <c r="G8" s="14"/>
      <c r="H8" s="15">
        <f t="shared" ref="H8:H11" si="0">IF(ISERROR(F8/B8),"-",F8/B8)</f>
        <v>0.22182887408625068</v>
      </c>
      <c r="I8" s="16"/>
    </row>
    <row r="9" spans="1:9">
      <c r="A9" s="11" t="s">
        <v>9</v>
      </c>
      <c r="B9" s="12">
        <v>70872170.359999999</v>
      </c>
      <c r="C9" s="13"/>
      <c r="D9" s="12">
        <v>81209265.969999999</v>
      </c>
      <c r="E9" s="13"/>
      <c r="F9" s="12">
        <f t="shared" ref="F9:F11" si="1">SUM(B9-D9)</f>
        <v>-10337095.609999999</v>
      </c>
      <c r="G9" s="14"/>
      <c r="H9" s="15">
        <f t="shared" si="0"/>
        <v>-0.14585549669908543</v>
      </c>
      <c r="I9" s="16"/>
    </row>
    <row r="10" spans="1:9">
      <c r="A10" s="11" t="s">
        <v>10</v>
      </c>
      <c r="B10" s="12">
        <v>11894205.689999999</v>
      </c>
      <c r="C10" s="13"/>
      <c r="D10" s="12">
        <v>16980220.68</v>
      </c>
      <c r="E10" s="13"/>
      <c r="F10" s="12">
        <f t="shared" si="1"/>
        <v>-5086014.99</v>
      </c>
      <c r="G10" s="14"/>
      <c r="H10" s="15">
        <f t="shared" si="0"/>
        <v>-0.42760442542842897</v>
      </c>
      <c r="I10" s="16"/>
    </row>
    <row r="11" spans="1:9">
      <c r="A11" s="11" t="s">
        <v>11</v>
      </c>
      <c r="B11" s="17">
        <v>733737.2</v>
      </c>
      <c r="C11" s="13"/>
      <c r="D11" s="17">
        <v>2333814.7000000002</v>
      </c>
      <c r="E11" s="13"/>
      <c r="F11" s="17">
        <f t="shared" si="1"/>
        <v>-1600077.5000000002</v>
      </c>
      <c r="G11" s="14"/>
      <c r="H11" s="15">
        <f t="shared" si="0"/>
        <v>-2.180722880072048</v>
      </c>
      <c r="I11" s="16"/>
    </row>
    <row r="12" spans="1:9" ht="15.75" thickBot="1">
      <c r="A12" s="10" t="s">
        <v>12</v>
      </c>
      <c r="B12" s="18">
        <f>SUM(B8:B11)</f>
        <v>184941640.25</v>
      </c>
      <c r="C12" s="19"/>
      <c r="D12" s="18">
        <f>SUM(D8:D11)</f>
        <v>179462168.63</v>
      </c>
      <c r="E12" s="19"/>
      <c r="F12" s="18">
        <f>SUM(F8:F11)</f>
        <v>5479471.6199999992</v>
      </c>
      <c r="G12" s="20"/>
      <c r="H12" s="21">
        <f>SUM(H8:H11)</f>
        <v>-2.5323539281133116</v>
      </c>
      <c r="I12" s="16"/>
    </row>
    <row r="13" spans="1:9" ht="15.75" thickTop="1">
      <c r="A13" s="22"/>
      <c r="B13" s="23"/>
      <c r="C13" s="19"/>
      <c r="D13" s="23"/>
      <c r="E13" s="19"/>
      <c r="F13" s="23"/>
      <c r="G13" s="14"/>
      <c r="H13" s="15"/>
      <c r="I13" s="16"/>
    </row>
    <row r="14" spans="1:9">
      <c r="A14" s="22"/>
      <c r="B14" s="24"/>
      <c r="C14" s="25"/>
      <c r="D14" s="24"/>
      <c r="E14" s="25"/>
      <c r="F14" s="24"/>
      <c r="G14" s="14"/>
      <c r="H14" s="15"/>
      <c r="I14" s="16"/>
    </row>
    <row r="15" spans="1:9">
      <c r="A15" s="11" t="s">
        <v>13</v>
      </c>
      <c r="B15" s="12">
        <v>827911738.45000005</v>
      </c>
      <c r="C15" s="13"/>
      <c r="D15" s="12">
        <v>832259730.92999995</v>
      </c>
      <c r="E15" s="13"/>
      <c r="F15" s="12">
        <f>SUM(B15-D15)</f>
        <v>-4347992.4799998999</v>
      </c>
      <c r="G15" s="14"/>
      <c r="H15" s="15">
        <f t="shared" ref="H15:H16" si="2">IF(ISERROR(F15/B15),"-",F15/B15)</f>
        <v>-5.2517584641813692E-3</v>
      </c>
      <c r="I15" s="16"/>
    </row>
    <row r="16" spans="1:9">
      <c r="A16" s="11" t="s">
        <v>14</v>
      </c>
      <c r="B16" s="12">
        <v>47952517.009999998</v>
      </c>
      <c r="C16" s="13"/>
      <c r="D16" s="12">
        <v>47426952.670000002</v>
      </c>
      <c r="E16" s="13"/>
      <c r="F16" s="12">
        <f t="shared" ref="F16:F17" si="3">SUM(B16-D16)</f>
        <v>525564.33999999613</v>
      </c>
      <c r="G16" s="14"/>
      <c r="H16" s="15">
        <f t="shared" si="2"/>
        <v>1.0960099130779624E-2</v>
      </c>
      <c r="I16" s="16"/>
    </row>
    <row r="17" spans="1:9">
      <c r="A17" s="11" t="s">
        <v>15</v>
      </c>
      <c r="B17" s="17">
        <v>0</v>
      </c>
      <c r="C17" s="13"/>
      <c r="D17" s="17">
        <v>0</v>
      </c>
      <c r="E17" s="13"/>
      <c r="F17" s="17">
        <f t="shared" si="3"/>
        <v>0</v>
      </c>
      <c r="G17" s="14"/>
      <c r="H17" s="26" t="str">
        <f>IF(ISERROR(F17/B17),"0.00%",F17/B17)</f>
        <v>0.00%</v>
      </c>
      <c r="I17" s="16"/>
    </row>
    <row r="18" spans="1:9">
      <c r="A18" s="10" t="s">
        <v>16</v>
      </c>
      <c r="B18" s="27">
        <f>SUM(B15:B17)</f>
        <v>875864255.46000004</v>
      </c>
      <c r="C18" s="19"/>
      <c r="D18" s="27">
        <f>SUM(D15:D17)</f>
        <v>879686683.5999999</v>
      </c>
      <c r="E18" s="19"/>
      <c r="F18" s="27">
        <f>SUM(F15:F17)</f>
        <v>-3822428.1399999037</v>
      </c>
      <c r="G18" s="20"/>
      <c r="H18" s="28">
        <f>SUM(H15:H17)</f>
        <v>5.708340666598255E-3</v>
      </c>
      <c r="I18" s="16"/>
    </row>
    <row r="19" spans="1:9" ht="16.5" thickBot="1">
      <c r="A19" s="5" t="s">
        <v>17</v>
      </c>
      <c r="B19" s="18">
        <f>+B12+B18</f>
        <v>1060805895.71</v>
      </c>
      <c r="C19" s="19"/>
      <c r="D19" s="18">
        <f>+D12+D18</f>
        <v>1059148852.2299999</v>
      </c>
      <c r="E19" s="19"/>
      <c r="F19" s="18">
        <f>+F12+F18</f>
        <v>1657043.4800000954</v>
      </c>
      <c r="G19" s="14"/>
      <c r="H19" s="21">
        <f>SUM(H12+H18)</f>
        <v>-2.5266455874467133</v>
      </c>
      <c r="I19" s="16"/>
    </row>
    <row r="20" spans="1:9" ht="15.75" thickTop="1">
      <c r="A20" s="22"/>
      <c r="B20" s="23"/>
      <c r="C20" s="19"/>
      <c r="D20" s="23"/>
      <c r="E20" s="19"/>
      <c r="F20" s="23"/>
      <c r="G20" s="14"/>
      <c r="H20" s="15"/>
      <c r="I20" s="16"/>
    </row>
    <row r="21" spans="1:9" ht="15.75">
      <c r="A21" s="5" t="s">
        <v>18</v>
      </c>
      <c r="B21" s="24"/>
      <c r="C21" s="25"/>
      <c r="D21" s="24"/>
      <c r="E21" s="25"/>
      <c r="F21" s="24"/>
      <c r="G21" s="14"/>
      <c r="H21" s="15"/>
      <c r="I21" s="16"/>
    </row>
    <row r="22" spans="1:9">
      <c r="A22" s="10" t="s">
        <v>19</v>
      </c>
      <c r="B22" s="12"/>
      <c r="C22" s="13"/>
      <c r="D22" s="12"/>
      <c r="E22" s="13"/>
      <c r="F22" s="12"/>
      <c r="G22" s="14"/>
      <c r="H22" s="15"/>
      <c r="I22" s="16"/>
    </row>
    <row r="23" spans="1:9">
      <c r="A23" s="11" t="s">
        <v>20</v>
      </c>
      <c r="B23" s="12">
        <v>0</v>
      </c>
      <c r="C23" s="13"/>
      <c r="D23" s="12">
        <v>0</v>
      </c>
      <c r="E23" s="13"/>
      <c r="F23" s="12">
        <f>SUM(B23-D23)</f>
        <v>0</v>
      </c>
      <c r="G23" s="14"/>
      <c r="H23" s="15" t="str">
        <f t="shared" ref="H23:H26" si="4">IF(ISERROR(F23/B23),"-",F23/B23)</f>
        <v>-</v>
      </c>
      <c r="I23" s="16"/>
    </row>
    <row r="24" spans="1:9">
      <c r="A24" s="11" t="s">
        <v>21</v>
      </c>
      <c r="B24" s="12">
        <v>20401974.010000002</v>
      </c>
      <c r="C24" s="13"/>
      <c r="D24" s="12">
        <v>12016303.960000001</v>
      </c>
      <c r="E24" s="13"/>
      <c r="F24" s="12">
        <f t="shared" ref="F24:F26" si="5">SUM(B24-D24)</f>
        <v>8385670.0500000007</v>
      </c>
      <c r="G24" s="14"/>
      <c r="H24" s="15">
        <f t="shared" si="4"/>
        <v>0.41102248468161834</v>
      </c>
      <c r="I24" s="16"/>
    </row>
    <row r="25" spans="1:9">
      <c r="A25" s="11" t="s">
        <v>22</v>
      </c>
      <c r="B25" s="12">
        <v>10377154.710000001</v>
      </c>
      <c r="C25" s="13"/>
      <c r="D25" s="12">
        <v>9045659.5999999996</v>
      </c>
      <c r="E25" s="13"/>
      <c r="F25" s="12">
        <f t="shared" si="5"/>
        <v>1331495.1100000013</v>
      </c>
      <c r="G25" s="14"/>
      <c r="H25" s="15">
        <f t="shared" si="4"/>
        <v>0.12831023023265703</v>
      </c>
      <c r="I25" s="16"/>
    </row>
    <row r="26" spans="1:9">
      <c r="A26" s="11" t="s">
        <v>23</v>
      </c>
      <c r="B26" s="17">
        <v>1912530.94</v>
      </c>
      <c r="C26" s="13"/>
      <c r="D26" s="17">
        <v>1485150</v>
      </c>
      <c r="E26" s="13"/>
      <c r="F26" s="17">
        <f t="shared" si="5"/>
        <v>427380.93999999994</v>
      </c>
      <c r="G26" s="14"/>
      <c r="H26" s="15">
        <f t="shared" si="4"/>
        <v>0.2234635430263941</v>
      </c>
      <c r="I26" s="16"/>
    </row>
    <row r="27" spans="1:9" ht="15.75" thickBot="1">
      <c r="A27" s="10" t="s">
        <v>24</v>
      </c>
      <c r="B27" s="18">
        <f>SUM(B23:B26)</f>
        <v>32691659.660000004</v>
      </c>
      <c r="C27" s="19"/>
      <c r="D27" s="18">
        <f>SUM(D23:D26)</f>
        <v>22547113.560000002</v>
      </c>
      <c r="E27" s="19"/>
      <c r="F27" s="18">
        <f>SUM(F23:F26)</f>
        <v>10144546.100000001</v>
      </c>
      <c r="G27" s="20"/>
      <c r="H27" s="21">
        <f>SUM(H24:H26)</f>
        <v>0.76279625794066952</v>
      </c>
      <c r="I27" s="16"/>
    </row>
    <row r="28" spans="1:9" ht="15.75" thickTop="1">
      <c r="A28" s="22"/>
      <c r="B28" s="19"/>
      <c r="C28" s="19"/>
      <c r="D28" s="19"/>
      <c r="E28" s="19"/>
      <c r="F28" s="19"/>
      <c r="G28" s="14"/>
      <c r="H28" s="15"/>
      <c r="I28" s="16"/>
    </row>
    <row r="29" spans="1:9">
      <c r="A29" s="10" t="s">
        <v>25</v>
      </c>
      <c r="B29" s="24"/>
      <c r="C29" s="25"/>
      <c r="D29" s="24"/>
      <c r="E29" s="25"/>
      <c r="F29" s="24"/>
      <c r="G29" s="14"/>
      <c r="H29" s="15"/>
      <c r="I29" s="16"/>
    </row>
    <row r="30" spans="1:9">
      <c r="A30" s="11" t="s">
        <v>26</v>
      </c>
      <c r="B30" s="12">
        <v>2181133.15</v>
      </c>
      <c r="C30" s="13"/>
      <c r="D30" s="12">
        <v>128573.34</v>
      </c>
      <c r="E30" s="13"/>
      <c r="F30" s="12">
        <f>SUM(B30-D30)</f>
        <v>2052559.8099999998</v>
      </c>
      <c r="G30" s="14"/>
      <c r="H30" s="15">
        <f t="shared" ref="H30:H31" si="6">IF(ISERROR(F30/B30),"-",F30/B30)</f>
        <v>0.9410520444384608</v>
      </c>
      <c r="I30" s="16"/>
    </row>
    <row r="31" spans="1:9">
      <c r="A31" s="11" t="s">
        <v>27</v>
      </c>
      <c r="B31" s="17">
        <v>50579362.340000004</v>
      </c>
      <c r="C31" s="13"/>
      <c r="D31" s="17">
        <v>50579362.340000004</v>
      </c>
      <c r="E31" s="13"/>
      <c r="F31" s="17">
        <f>SUM(B31-D31)</f>
        <v>0</v>
      </c>
      <c r="G31" s="14"/>
      <c r="H31" s="29">
        <f t="shared" si="6"/>
        <v>0</v>
      </c>
      <c r="I31" s="16"/>
    </row>
    <row r="32" spans="1:9">
      <c r="A32" s="10" t="s">
        <v>28</v>
      </c>
      <c r="B32" s="27">
        <f>SUM(B30:B31)</f>
        <v>52760495.490000002</v>
      </c>
      <c r="C32" s="19"/>
      <c r="D32" s="27">
        <f>SUM(D30:D31)</f>
        <v>50707935.680000007</v>
      </c>
      <c r="E32" s="19"/>
      <c r="F32" s="27">
        <f>SUM(F30:F31)</f>
        <v>2052559.8099999998</v>
      </c>
      <c r="G32" s="20"/>
      <c r="H32" s="30">
        <f>SUM(H30:H31)</f>
        <v>0.9410520444384608</v>
      </c>
      <c r="I32" s="16"/>
    </row>
    <row r="33" spans="1:9" ht="16.5" thickBot="1">
      <c r="A33" s="5" t="s">
        <v>29</v>
      </c>
      <c r="B33" s="18">
        <f>+B27+B32</f>
        <v>85452155.150000006</v>
      </c>
      <c r="C33" s="19"/>
      <c r="D33" s="18">
        <f>+D27+D32</f>
        <v>73255049.24000001</v>
      </c>
      <c r="E33" s="19"/>
      <c r="F33" s="18">
        <f>+F27+F32</f>
        <v>12197105.910000002</v>
      </c>
      <c r="G33" s="20"/>
      <c r="H33" s="21">
        <f>SUM(H27+H32)</f>
        <v>1.7038483023791304</v>
      </c>
      <c r="I33" s="16"/>
    </row>
    <row r="34" spans="1:9" ht="15.75" thickTop="1">
      <c r="A34" s="22"/>
      <c r="B34" s="23"/>
      <c r="C34" s="19"/>
      <c r="D34" s="23"/>
      <c r="E34" s="19"/>
      <c r="F34" s="23"/>
      <c r="G34" s="14"/>
      <c r="H34" s="15"/>
      <c r="I34" s="16"/>
    </row>
    <row r="35" spans="1:9" ht="15.75">
      <c r="A35" s="5" t="s">
        <v>30</v>
      </c>
      <c r="B35" s="24"/>
      <c r="C35" s="25"/>
      <c r="D35" s="24"/>
      <c r="E35" s="25"/>
      <c r="F35" s="24"/>
      <c r="G35" s="14"/>
      <c r="H35" s="15"/>
      <c r="I35" s="16"/>
    </row>
    <row r="36" spans="1:9">
      <c r="A36" s="11" t="s">
        <v>31</v>
      </c>
      <c r="B36" s="12">
        <f>+B19-B33</f>
        <v>975353740.56000006</v>
      </c>
      <c r="C36" s="13"/>
      <c r="D36" s="12">
        <f>+D19-D33</f>
        <v>985893802.98999989</v>
      </c>
      <c r="E36" s="13"/>
      <c r="F36" s="12">
        <f>+F19-F33</f>
        <v>-10540062.429999907</v>
      </c>
      <c r="G36" s="14"/>
      <c r="H36" s="15">
        <f>SUM(H19-H33)</f>
        <v>-4.2304938898258442</v>
      </c>
      <c r="I36" s="16"/>
    </row>
    <row r="37" spans="1:9">
      <c r="A37" s="11" t="s">
        <v>32</v>
      </c>
      <c r="B37" s="17">
        <v>0</v>
      </c>
      <c r="C37" s="13"/>
      <c r="D37" s="17">
        <v>0</v>
      </c>
      <c r="E37" s="13"/>
      <c r="F37" s="17">
        <f>SUM(B37-D37)</f>
        <v>0</v>
      </c>
      <c r="G37" s="14"/>
      <c r="H37" s="15" t="str">
        <f t="shared" ref="H37" si="7">IF(ISERROR(F37/B37),"-",F37/B37)</f>
        <v>-</v>
      </c>
      <c r="I37" s="16"/>
    </row>
    <row r="38" spans="1:9" ht="15.75" thickBot="1">
      <c r="A38" s="10" t="s">
        <v>33</v>
      </c>
      <c r="B38" s="18">
        <f>SUM(B36:B37)</f>
        <v>975353740.56000006</v>
      </c>
      <c r="C38" s="19"/>
      <c r="D38" s="18">
        <f>SUM(D36:D37)</f>
        <v>985893802.98999989</v>
      </c>
      <c r="E38" s="19"/>
      <c r="F38" s="18">
        <f>SUM(F36:F37)</f>
        <v>-10540062.429999907</v>
      </c>
      <c r="G38" s="20"/>
      <c r="H38" s="21">
        <f>SUM(H36:H37)</f>
        <v>-4.2304938898258442</v>
      </c>
      <c r="I38" s="16"/>
    </row>
    <row r="39" spans="1:9" ht="15.75" thickTop="1">
      <c r="A39" s="31"/>
      <c r="B39" s="52"/>
      <c r="C39" s="32"/>
      <c r="D39" s="52"/>
      <c r="E39" s="32"/>
      <c r="F39" s="52"/>
      <c r="G39" s="14"/>
      <c r="H39" s="15"/>
      <c r="I39" s="16"/>
    </row>
    <row r="40" spans="1:9">
      <c r="A40" s="31"/>
      <c r="B40" s="53"/>
      <c r="C40" s="32"/>
      <c r="D40" s="53"/>
      <c r="E40" s="32"/>
      <c r="F40" s="53"/>
      <c r="G40" s="14"/>
      <c r="H40" s="15"/>
      <c r="I40" s="16"/>
    </row>
    <row r="41" spans="1:9">
      <c r="A41" s="33" t="s">
        <v>34</v>
      </c>
      <c r="B41" s="54"/>
      <c r="C41" s="32"/>
      <c r="D41" s="54"/>
      <c r="E41" s="32"/>
      <c r="F41" s="54"/>
      <c r="G41" s="14"/>
      <c r="H41" s="29"/>
      <c r="I41" s="16"/>
    </row>
    <row r="42" spans="1:9" ht="16.5" thickBot="1">
      <c r="A42" s="34" t="s">
        <v>35</v>
      </c>
      <c r="B42" s="18">
        <f>+B33+B38</f>
        <v>1060805895.71</v>
      </c>
      <c r="C42" s="19"/>
      <c r="D42" s="18">
        <f>+D33+D38</f>
        <v>1059148852.2299999</v>
      </c>
      <c r="E42" s="19"/>
      <c r="F42" s="18">
        <f>+F33+F38</f>
        <v>1657043.4800000954</v>
      </c>
      <c r="G42" s="20"/>
      <c r="H42" s="21">
        <f>SUM(H33+H38)</f>
        <v>-2.5266455874467137</v>
      </c>
      <c r="I42" s="16"/>
    </row>
    <row r="43" spans="1:9" ht="15.75" thickTop="1">
      <c r="A43" s="35"/>
      <c r="B43" s="19"/>
      <c r="C43" s="19"/>
      <c r="D43" s="19"/>
      <c r="E43" s="19"/>
      <c r="F43" s="36"/>
      <c r="G43" s="37"/>
      <c r="H43" s="38"/>
      <c r="I43" s="36"/>
    </row>
    <row r="44" spans="1:9">
      <c r="A44" s="39"/>
      <c r="B44" s="39"/>
      <c r="C44" s="39"/>
      <c r="D44" s="39"/>
      <c r="E44" s="39"/>
      <c r="F44" s="39"/>
      <c r="G44" s="39"/>
      <c r="H44" s="39"/>
      <c r="I44" s="39"/>
    </row>
    <row r="45" spans="1:9">
      <c r="A45" s="40" t="s">
        <v>36</v>
      </c>
      <c r="B45" s="4"/>
      <c r="C45" s="4"/>
      <c r="D45" s="45" t="s">
        <v>37</v>
      </c>
      <c r="E45" s="45"/>
      <c r="F45" s="45"/>
      <c r="G45" s="45"/>
      <c r="H45" s="45"/>
      <c r="I45" s="39"/>
    </row>
    <row r="46" spans="1:9" ht="15.75">
      <c r="A46" s="41" t="s">
        <v>38</v>
      </c>
      <c r="B46" s="42"/>
      <c r="C46" s="42"/>
      <c r="D46" s="46" t="s">
        <v>39</v>
      </c>
      <c r="E46" s="46"/>
      <c r="F46" s="46"/>
      <c r="G46" s="46"/>
      <c r="H46" s="46"/>
      <c r="I46" s="42"/>
    </row>
    <row r="47" spans="1:9">
      <c r="A47" s="43" t="s">
        <v>40</v>
      </c>
      <c r="B47" s="39"/>
      <c r="C47" s="39"/>
      <c r="D47" s="47" t="s">
        <v>41</v>
      </c>
      <c r="E47" s="47"/>
      <c r="F47" s="47"/>
      <c r="G47" s="47"/>
      <c r="H47" s="47"/>
      <c r="I47" s="39"/>
    </row>
    <row r="48" spans="1:9">
      <c r="A48" s="39"/>
      <c r="B48" s="39"/>
      <c r="C48" s="39"/>
      <c r="D48" s="44"/>
      <c r="E48" s="39"/>
      <c r="F48" s="39"/>
      <c r="G48" s="39"/>
      <c r="H48" s="39"/>
      <c r="I48" s="39"/>
    </row>
    <row r="49" spans="1:9">
      <c r="A49" s="39"/>
      <c r="B49" s="39"/>
      <c r="C49" s="39"/>
      <c r="D49" s="39"/>
      <c r="E49" s="39"/>
      <c r="F49" s="39"/>
      <c r="G49" s="39"/>
      <c r="H49" s="39"/>
      <c r="I49" s="39"/>
    </row>
  </sheetData>
  <mergeCells count="10">
    <mergeCell ref="D45:H45"/>
    <mergeCell ref="D46:H46"/>
    <mergeCell ref="D47:H47"/>
    <mergeCell ref="A1:H1"/>
    <mergeCell ref="A2:H2"/>
    <mergeCell ref="A3:H3"/>
    <mergeCell ref="A4:H4"/>
    <mergeCell ref="B39:B41"/>
    <mergeCell ref="D39:D41"/>
    <mergeCell ref="F39:F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    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Baez</dc:creator>
  <cp:lastModifiedBy>Yndhira Neuman</cp:lastModifiedBy>
  <dcterms:created xsi:type="dcterms:W3CDTF">2015-06-05T18:19:34Z</dcterms:created>
  <dcterms:modified xsi:type="dcterms:W3CDTF">2023-07-18T16:26:08Z</dcterms:modified>
</cp:coreProperties>
</file>