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JULIO 2023\"/>
    </mc:Choice>
  </mc:AlternateContent>
  <bookViews>
    <workbookView xWindow="-120" yWindow="-120" windowWidth="29040" windowHeight="15840" firstSheet="2" activeTab="2"/>
  </bookViews>
  <sheets>
    <sheet name="BG-ENE 23 " sheetId="38" r:id="rId1"/>
    <sheet name="BG-MARZ 23" sheetId="41" r:id="rId2"/>
    <sheet name="BG-JULIO " sheetId="46" r:id="rId3"/>
    <sheet name="COMPARATIVO" sheetId="14" r:id="rId4"/>
  </sheets>
  <definedNames>
    <definedName name="_xlnm.Print_Area" localSheetId="0">'BG-ENE 23 '!$A$4:$G$80</definedName>
    <definedName name="_xlnm.Print_Area" localSheetId="2">'BG-JULIO '!$A$1:$F$80</definedName>
    <definedName name="_xlnm.Print_Area" localSheetId="1">'BG-MARZ 23'!$A$1:$F$78</definedName>
    <definedName name="_xlnm.Print_Area" localSheetId="3">COMPARATIVO!$A$1:$U$79</definedName>
  </definedNames>
  <calcPr calcId="162913"/>
</workbook>
</file>

<file path=xl/calcChain.xml><?xml version="1.0" encoding="utf-8"?>
<calcChain xmlns="http://schemas.openxmlformats.org/spreadsheetml/2006/main">
  <c r="E36" i="46" l="1"/>
  <c r="U51" i="14" l="1"/>
  <c r="U52" i="14"/>
  <c r="U53" i="14"/>
  <c r="U39" i="14"/>
  <c r="U40" i="14"/>
  <c r="U41" i="14"/>
  <c r="U42" i="14"/>
  <c r="U43" i="14"/>
  <c r="U44" i="14"/>
  <c r="U45" i="14"/>
  <c r="U22" i="14"/>
  <c r="U23" i="14"/>
  <c r="U24" i="14"/>
  <c r="U25" i="14"/>
  <c r="U26" i="14"/>
  <c r="U21" i="14"/>
  <c r="U14" i="14"/>
  <c r="U15" i="14"/>
  <c r="U16" i="14"/>
  <c r="S53" i="14"/>
  <c r="S52" i="14"/>
  <c r="S50" i="14"/>
  <c r="U50" i="14" s="1"/>
  <c r="S45" i="14"/>
  <c r="S44" i="14"/>
  <c r="S38" i="14"/>
  <c r="U38" i="14" s="1"/>
  <c r="S37" i="14"/>
  <c r="S36" i="14"/>
  <c r="U36" i="14" s="1"/>
  <c r="S28" i="14"/>
  <c r="U28" i="14" s="1"/>
  <c r="S26" i="14"/>
  <c r="S23" i="14"/>
  <c r="S22" i="14"/>
  <c r="S21" i="14"/>
  <c r="S17" i="14"/>
  <c r="U17" i="14" s="1"/>
  <c r="S16" i="14"/>
  <c r="S15" i="14"/>
  <c r="S13" i="14"/>
  <c r="S18" i="14" s="1"/>
  <c r="E18" i="14"/>
  <c r="E28" i="46"/>
  <c r="E18" i="46"/>
  <c r="O16" i="14"/>
  <c r="O17" i="14"/>
  <c r="Q53" i="14"/>
  <c r="Q52" i="14"/>
  <c r="Q50" i="14"/>
  <c r="R30" i="14"/>
  <c r="Q45" i="14"/>
  <c r="Q44" i="14"/>
  <c r="Q38" i="14"/>
  <c r="Q23" i="14"/>
  <c r="Q22" i="14"/>
  <c r="Q17" i="14"/>
  <c r="Q16" i="14"/>
  <c r="Q13" i="14"/>
  <c r="Q36" i="14"/>
  <c r="Q69" i="14"/>
  <c r="Q68" i="14"/>
  <c r="Q67" i="14"/>
  <c r="Q51" i="14"/>
  <c r="Q43" i="14"/>
  <c r="Q42" i="14"/>
  <c r="Q41" i="14"/>
  <c r="Q40" i="14"/>
  <c r="Q39" i="14"/>
  <c r="Q27" i="14"/>
  <c r="U27" i="14" s="1"/>
  <c r="Q26" i="14"/>
  <c r="Q25" i="14"/>
  <c r="Q24" i="14"/>
  <c r="Q14" i="14"/>
  <c r="O13" i="14"/>
  <c r="N66" i="14"/>
  <c r="E54" i="46"/>
  <c r="E46" i="46"/>
  <c r="S54" i="14" l="1"/>
  <c r="S46" i="14"/>
  <c r="U37" i="14"/>
  <c r="E30" i="46"/>
  <c r="S30" i="14"/>
  <c r="U13" i="14"/>
  <c r="Q18" i="14"/>
  <c r="O36" i="14"/>
  <c r="Q54" i="14"/>
  <c r="Q46" i="14"/>
  <c r="Q28" i="14"/>
  <c r="O53" i="14"/>
  <c r="O52" i="14"/>
  <c r="O50" i="14"/>
  <c r="O45" i="14"/>
  <c r="O44" i="14"/>
  <c r="O38" i="14"/>
  <c r="O23" i="14"/>
  <c r="O21" i="14"/>
  <c r="S62" i="14" l="1"/>
  <c r="Q62" i="14"/>
  <c r="Q30" i="14"/>
  <c r="O27" i="14"/>
  <c r="O24" i="14"/>
  <c r="O25" i="14"/>
  <c r="O26" i="14"/>
  <c r="O14" i="14"/>
  <c r="O67" i="14"/>
  <c r="O68" i="14"/>
  <c r="O69" i="14"/>
  <c r="O51" i="14"/>
  <c r="O55" i="14"/>
  <c r="O56" i="14"/>
  <c r="O57" i="14"/>
  <c r="O58" i="14"/>
  <c r="O59" i="14"/>
  <c r="O60" i="14"/>
  <c r="O39" i="14"/>
  <c r="O40" i="14"/>
  <c r="O41" i="14"/>
  <c r="O42" i="14"/>
  <c r="O43" i="14"/>
  <c r="E60" i="46"/>
  <c r="M17" i="14"/>
  <c r="M62" i="14"/>
  <c r="M21" i="14"/>
  <c r="M22" i="14"/>
  <c r="M23" i="14"/>
  <c r="M24" i="14"/>
  <c r="M25" i="14"/>
  <c r="M26" i="14"/>
  <c r="M27" i="14"/>
  <c r="M38" i="14"/>
  <c r="M39" i="14"/>
  <c r="M40" i="14"/>
  <c r="M41" i="14"/>
  <c r="M42" i="14"/>
  <c r="M43" i="14"/>
  <c r="M44" i="14"/>
  <c r="M45" i="14"/>
  <c r="M50" i="14"/>
  <c r="M51" i="14"/>
  <c r="M52" i="14"/>
  <c r="M53" i="14"/>
  <c r="M55" i="14"/>
  <c r="M56" i="14"/>
  <c r="M57" i="14"/>
  <c r="M58" i="14"/>
  <c r="M59" i="14"/>
  <c r="M67" i="14"/>
  <c r="M68" i="14"/>
  <c r="M69" i="14"/>
  <c r="M14" i="14"/>
  <c r="M16" i="14"/>
  <c r="M60" i="14"/>
  <c r="M54" i="14"/>
  <c r="M28" i="14"/>
  <c r="Q66" i="14" l="1"/>
  <c r="Q70" i="14" s="1"/>
  <c r="Q72" i="14" s="1"/>
  <c r="U18" i="14"/>
  <c r="O18" i="14"/>
  <c r="O46" i="14"/>
  <c r="O28" i="14"/>
  <c r="O54" i="14"/>
  <c r="M36" i="14"/>
  <c r="M46" i="14"/>
  <c r="E27" i="38"/>
  <c r="E27" i="41"/>
  <c r="O62" i="14" l="1"/>
  <c r="O30" i="14"/>
  <c r="E35" i="41"/>
  <c r="O66" i="14" l="1"/>
  <c r="O70" i="14" s="1"/>
  <c r="O72" i="14" s="1"/>
  <c r="K53" i="14"/>
  <c r="K52" i="14"/>
  <c r="K50" i="14"/>
  <c r="K45" i="14"/>
  <c r="K44" i="14"/>
  <c r="K38" i="14"/>
  <c r="K36" i="14"/>
  <c r="K26" i="14"/>
  <c r="K23" i="14"/>
  <c r="K22" i="14"/>
  <c r="K21" i="14"/>
  <c r="K17" i="14"/>
  <c r="K16" i="14"/>
  <c r="K51" i="14" l="1"/>
  <c r="K54" i="14"/>
  <c r="K39" i="14"/>
  <c r="K40" i="14"/>
  <c r="K41" i="14"/>
  <c r="K42" i="14"/>
  <c r="K43" i="14"/>
  <c r="K28" i="14"/>
  <c r="K24" i="14"/>
  <c r="K25" i="14"/>
  <c r="K14" i="14"/>
  <c r="E58" i="41"/>
  <c r="E52" i="41"/>
  <c r="E44" i="41"/>
  <c r="K46" i="14" l="1"/>
  <c r="K62" i="14" s="1"/>
  <c r="E60" i="41"/>
  <c r="I45" i="14"/>
  <c r="I44" i="14"/>
  <c r="I36" i="14"/>
  <c r="E13" i="38"/>
  <c r="G13" i="14"/>
  <c r="I38" i="14"/>
  <c r="I51" i="14" l="1"/>
  <c r="I52" i="14"/>
  <c r="I53" i="14"/>
  <c r="I50" i="14"/>
  <c r="I39" i="14"/>
  <c r="I40" i="14"/>
  <c r="I41" i="14"/>
  <c r="I42" i="14"/>
  <c r="I43" i="14"/>
  <c r="I22" i="14"/>
  <c r="I23" i="14"/>
  <c r="I24" i="14"/>
  <c r="I25" i="14"/>
  <c r="I26" i="14"/>
  <c r="I21" i="14"/>
  <c r="I17" i="14"/>
  <c r="I14" i="14"/>
  <c r="I16" i="14"/>
  <c r="E70" i="14"/>
  <c r="E54" i="14"/>
  <c r="U54" i="14" s="1"/>
  <c r="E46" i="14"/>
  <c r="E28" i="14"/>
  <c r="E30" i="14" l="1"/>
  <c r="E62" i="14"/>
  <c r="E72" i="14" s="1"/>
  <c r="I54" i="14"/>
  <c r="I46" i="14"/>
  <c r="I28" i="14"/>
  <c r="G51" i="14"/>
  <c r="G52" i="14"/>
  <c r="G53" i="14"/>
  <c r="G50" i="14"/>
  <c r="G39" i="14"/>
  <c r="G40" i="14"/>
  <c r="G41" i="14"/>
  <c r="G42" i="14"/>
  <c r="G43" i="14"/>
  <c r="G44" i="14"/>
  <c r="G45" i="14"/>
  <c r="G36" i="14"/>
  <c r="G24" i="14"/>
  <c r="G25" i="14"/>
  <c r="G26" i="14"/>
  <c r="G27" i="14"/>
  <c r="G22" i="14"/>
  <c r="G23" i="14"/>
  <c r="G21" i="14"/>
  <c r="G14" i="14"/>
  <c r="G17" i="14"/>
  <c r="G60" i="14"/>
  <c r="I62" i="14" l="1"/>
  <c r="G28" i="14"/>
  <c r="G54" i="14"/>
  <c r="E36" i="38" l="1"/>
  <c r="E15" i="38"/>
  <c r="G16" i="14" s="1"/>
  <c r="G18" i="14" l="1"/>
  <c r="G30" i="14" s="1"/>
  <c r="E44" i="38"/>
  <c r="G38" i="14"/>
  <c r="G46" i="14" s="1"/>
  <c r="G62" i="14" s="1"/>
  <c r="F68" i="38"/>
  <c r="F58" i="38"/>
  <c r="F60" i="38" s="1"/>
  <c r="F70" i="38" s="1"/>
  <c r="E58" i="38"/>
  <c r="E52" i="38"/>
  <c r="F27" i="38"/>
  <c r="F17" i="38"/>
  <c r="F29" i="38" s="1"/>
  <c r="G66" i="14" l="1"/>
  <c r="G70" i="14" s="1"/>
  <c r="G72" i="14" s="1"/>
  <c r="E60" i="38"/>
  <c r="U46" i="14" l="1"/>
  <c r="U62" i="14" s="1"/>
  <c r="M13" i="14" l="1"/>
  <c r="M18" i="14" s="1"/>
  <c r="I13" i="14"/>
  <c r="I18" i="14" s="1"/>
  <c r="E17" i="41"/>
  <c r="E29" i="41" s="1"/>
  <c r="E64" i="41" s="1"/>
  <c r="E17" i="38"/>
  <c r="E29" i="38" s="1"/>
  <c r="E64" i="38" s="1"/>
  <c r="E68" i="41" l="1"/>
  <c r="E70" i="41" s="1"/>
  <c r="G59" i="41" s="1"/>
  <c r="K66" i="14"/>
  <c r="K13" i="14"/>
  <c r="E72" i="41"/>
  <c r="U30" i="14"/>
  <c r="I30" i="14"/>
  <c r="E68" i="38"/>
  <c r="K18" i="14" l="1"/>
  <c r="K30" i="14" s="1"/>
  <c r="M30" i="14"/>
  <c r="K70" i="14"/>
  <c r="K72" i="14" s="1"/>
  <c r="I66" i="14"/>
  <c r="I70" i="14" s="1"/>
  <c r="I72" i="14" s="1"/>
  <c r="E70" i="38"/>
  <c r="E72" i="38" s="1"/>
  <c r="M66" i="14" l="1"/>
  <c r="M70" i="14" l="1"/>
  <c r="M72" i="14" l="1"/>
  <c r="E62" i="46"/>
  <c r="E66" i="46" s="1"/>
  <c r="E70" i="46" l="1"/>
  <c r="E72" i="46" s="1"/>
  <c r="S66" i="14"/>
  <c r="S70" i="14" l="1"/>
  <c r="U66" i="14"/>
  <c r="E74" i="46"/>
  <c r="G61" i="46"/>
  <c r="S72" i="14" l="1"/>
  <c r="U72" i="14" s="1"/>
  <c r="U70" i="14"/>
</calcChain>
</file>

<file path=xl/sharedStrings.xml><?xml version="1.0" encoding="utf-8"?>
<sst xmlns="http://schemas.openxmlformats.org/spreadsheetml/2006/main" count="301" uniqueCount="89">
  <si>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</si>
  <si>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</si>
  <si>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</si>
  <si>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</si>
  <si>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</si>
  <si>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</si>
  <si>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</si>
  <si>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</si>
  <si>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</si>
  <si>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</si>
  <si>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</si>
  <si>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</si>
  <si>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</si>
  <si>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</si>
  <si>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</si>
  <si>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</si>
  <si>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</si>
  <si>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</si>
  <si>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</si>
  <si>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</si>
  <si>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</si>
  <si>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</si>
  <si>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</si>
  <si>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</si>
  <si>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</si>
  <si>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</si>
  <si>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</si>
  <si>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</si>
  <si>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</si>
  <si>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</si>
  <si>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</si>
  <si>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</si>
  <si>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</si>
  <si>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</si>
  <si>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</si>
  <si>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</si>
  <si>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</si>
  <si>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</si>
  <si>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</si>
  <si>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</si>
  <si>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</si>
  <si>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</si>
  <si>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</si>
  <si>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</si>
  <si>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</si>
  <si>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</si>
  <si>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</si>
  <si>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</si>
  <si>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</si>
  <si>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</si>
  <si>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</si>
  <si>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</si>
  <si>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</si>
  <si>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</si>
  <si>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</si>
  <si>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</si>
  <si>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</si>
  <si>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</si>
  <si>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</si>
  <si>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</si>
  <si>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</si>
  <si>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</si>
  <si>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</si>
  <si>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t>Cuentas por Pagar a Largo Plazo:</t>
  </si>
  <si>
    <t>COMPARATIVO MENSUAL</t>
  </si>
  <si>
    <t>EN VALORES RD$</t>
  </si>
  <si>
    <t>Cuentas por Pagar Honorarios</t>
  </si>
  <si>
    <t xml:space="preserve">  Lic. Francisco De Leon</t>
  </si>
  <si>
    <t xml:space="preserve">                         Preparado Por:</t>
  </si>
  <si>
    <t>Cuentas por Pagar Notarizaciones y Gastos de Representacion</t>
  </si>
  <si>
    <t>Diferencias</t>
  </si>
  <si>
    <t>AL 31 DE ENERO 2023</t>
  </si>
  <si>
    <t>BALANCE GENERAL 2023</t>
  </si>
  <si>
    <t>Lic. Franciso De Leon</t>
  </si>
  <si>
    <r>
      <t xml:space="preserve">  </t>
    </r>
    <r>
      <rPr>
        <b/>
        <sz val="18"/>
        <color indexed="8"/>
        <rFont val="Times New Roman"/>
        <family val="1"/>
      </rPr>
      <t xml:space="preserve">  Enc. Interina Contabilidad</t>
    </r>
  </si>
  <si>
    <r>
      <t xml:space="preserve"> </t>
    </r>
    <r>
      <rPr>
        <b/>
        <sz val="18"/>
        <color indexed="8"/>
        <rFont val="Times New Roman"/>
        <family val="1"/>
      </rPr>
      <t xml:space="preserve"> Lic. Lilian Gomez</t>
    </r>
  </si>
  <si>
    <t xml:space="preserve">     Director Financiero Interino</t>
  </si>
  <si>
    <t xml:space="preserve">         Preparado Por:</t>
  </si>
  <si>
    <t>Tecnico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</si>
  <si>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Liliam Gomez</t>
    </r>
  </si>
  <si>
    <t>AL 31 DE MARZO 2023</t>
  </si>
  <si>
    <t xml:space="preserve">     Director Financiero</t>
  </si>
  <si>
    <t xml:space="preserve">Director Financiero </t>
  </si>
  <si>
    <t>Porcion corriente Cuenta por cobrar a corto plazo (Nota 9)</t>
  </si>
  <si>
    <t>Retenciones y acumulaciones por pagar (Nota 13.2)</t>
  </si>
  <si>
    <t>AL 31 DE JULIO 2023</t>
  </si>
  <si>
    <t>Encargada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</si>
  <si>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Yenny Amador</t>
    </r>
  </si>
  <si>
    <t xml:space="preserve">  Lic. Yenny 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</si>
</sst>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  <font>
      <u/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u/>
      <sz val="12"/>
      <color theme="1"/>
      <name val="Times New Roman"/>
      <family val="1"/>
    </font>
    <font>
      <sz val="18"/>
      <color rgb="FF231F20"/>
      <name val="Times New Roman"/>
      <family val="1"/>
    </font>
    <font>
      <sz val="10"/>
      <color rgb="FF231F20"/>
      <name val="Hervalit"/>
    </font>
    <font>
      <sz val="1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left" indent="3"/>
    </xf>
    <xf numFmtId="0" fontId="7" fillId="2" borderId="0" xfId="0" applyFont="1" applyFill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4" fontId="7" fillId="2" borderId="0" xfId="0" applyNumberFormat="1" applyFont="1" applyFill="1" applyAlignment="1">
      <alignment horizontal="left" indent="1"/>
    </xf>
    <xf numFmtId="166" fontId="7" fillId="2" borderId="0" xfId="0" applyNumberFormat="1" applyFont="1" applyFill="1" applyAlignment="1">
      <alignment horizontal="center"/>
    </xf>
    <xf numFmtId="4" fontId="10" fillId="3" borderId="0" xfId="0" applyNumberFormat="1" applyFont="1" applyFill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top"/>
    </xf>
    <xf numFmtId="4" fontId="10" fillId="2" borderId="0" xfId="0" applyNumberFormat="1" applyFont="1" applyFill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4" fontId="7" fillId="2" borderId="0" xfId="0" applyNumberFormat="1" applyFont="1" applyFill="1" applyAlignment="1">
      <alignment horizontal="left" indent="3"/>
    </xf>
    <xf numFmtId="0" fontId="8" fillId="0" borderId="0" xfId="0" applyFont="1"/>
    <xf numFmtId="4" fontId="7" fillId="0" borderId="0" xfId="0" applyNumberFormat="1" applyFont="1"/>
    <xf numFmtId="4" fontId="8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4" fontId="9" fillId="0" borderId="0" xfId="1" applyNumberFormat="1" applyFont="1" applyFill="1" applyBorder="1" applyAlignment="1">
      <alignment horizontal="right"/>
    </xf>
    <xf numFmtId="4" fontId="8" fillId="0" borderId="2" xfId="1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/>
    </xf>
    <xf numFmtId="4" fontId="17" fillId="2" borderId="0" xfId="1" applyNumberFormat="1" applyFont="1" applyFill="1" applyBorder="1" applyAlignment="1">
      <alignment horizontal="right"/>
    </xf>
    <xf numFmtId="4" fontId="8" fillId="2" borderId="4" xfId="1" applyNumberFormat="1" applyFont="1" applyFill="1" applyBorder="1" applyAlignment="1">
      <alignment horizontal="right"/>
    </xf>
    <xf numFmtId="4" fontId="18" fillId="2" borderId="0" xfId="1" applyNumberFormat="1" applyFont="1" applyFill="1" applyBorder="1" applyAlignment="1">
      <alignment horizontal="right"/>
    </xf>
    <xf numFmtId="165" fontId="17" fillId="2" borderId="0" xfId="1" applyNumberFormat="1" applyFont="1" applyFill="1" applyBorder="1" applyAlignment="1">
      <alignment horizontal="right"/>
    </xf>
    <xf numFmtId="4" fontId="17" fillId="2" borderId="0" xfId="1" applyNumberFormat="1" applyFont="1" applyFill="1" applyBorder="1" applyAlignment="1">
      <alignment horizontal="left" indent="1"/>
    </xf>
    <xf numFmtId="4" fontId="17" fillId="2" borderId="0" xfId="1" applyNumberFormat="1" applyFont="1" applyFill="1" applyBorder="1" applyAlignment="1"/>
    <xf numFmtId="4" fontId="18" fillId="2" borderId="0" xfId="1" applyNumberFormat="1" applyFont="1" applyFill="1" applyBorder="1" applyAlignment="1"/>
    <xf numFmtId="0" fontId="19" fillId="2" borderId="0" xfId="0" applyFont="1" applyFill="1"/>
    <xf numFmtId="17" fontId="18" fillId="2" borderId="0" xfId="0" applyNumberFormat="1" applyFont="1" applyFill="1" applyAlignment="1">
      <alignment horizontal="center"/>
    </xf>
    <xf numFmtId="0" fontId="17" fillId="2" borderId="0" xfId="0" applyFont="1" applyFill="1"/>
    <xf numFmtId="0" fontId="19" fillId="0" borderId="0" xfId="0" applyFont="1"/>
    <xf numFmtId="17" fontId="8" fillId="2" borderId="0" xfId="0" applyNumberFormat="1" applyFont="1" applyFill="1" applyAlignment="1">
      <alignment horizontal="center"/>
    </xf>
    <xf numFmtId="4" fontId="7" fillId="0" borderId="1" xfId="1" applyNumberFormat="1" applyFont="1" applyFill="1" applyBorder="1" applyAlignment="1">
      <alignment horizontal="right"/>
    </xf>
    <xf numFmtId="4" fontId="9" fillId="2" borderId="0" xfId="0" applyNumberFormat="1" applyFont="1" applyFill="1"/>
    <xf numFmtId="4" fontId="8" fillId="2" borderId="5" xfId="1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7" fillId="2" borderId="4" xfId="0" applyNumberFormat="1" applyFont="1" applyFill="1" applyBorder="1"/>
    <xf numFmtId="0" fontId="21" fillId="2" borderId="0" xfId="0" applyFont="1" applyFill="1" applyAlignment="1">
      <alignment horizontal="left" vertical="center" indent="5"/>
    </xf>
    <xf numFmtId="4" fontId="8" fillId="2" borderId="2" xfId="0" applyNumberFormat="1" applyFont="1" applyFill="1" applyBorder="1"/>
    <xf numFmtId="0" fontId="20" fillId="2" borderId="0" xfId="0" applyFont="1" applyFill="1" applyAlignment="1">
      <alignment vertical="center"/>
    </xf>
    <xf numFmtId="4" fontId="22" fillId="2" borderId="0" xfId="1" applyNumberFormat="1" applyFont="1" applyFill="1" applyBorder="1" applyAlignment="1">
      <alignment horizontal="right"/>
    </xf>
    <xf numFmtId="4" fontId="22" fillId="0" borderId="0" xfId="1" applyNumberFormat="1" applyFont="1" applyFill="1" applyBorder="1" applyAlignment="1">
      <alignment horizontal="right"/>
    </xf>
    <xf numFmtId="43" fontId="9" fillId="2" borderId="0" xfId="1" applyFont="1" applyFill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42862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36195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42862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52437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42862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819650"/>
          <a:ext cx="309562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42862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114925"/>
          <a:ext cx="309562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42862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41020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40481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718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17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44794138-0809-4B62-B8EB-193C156686C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ADF1BE66-38C6-4BA4-8DB1-4C7EA3D4F4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A878C55E-06E4-4297-B2BB-B094D984C50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C037365B-23A6-452F-A0EB-062C3E34361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840F460A-86AF-49FB-BE99-9003639B70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26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E8E80C6C-7F24-4D68-B2AB-EC12F91838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26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39F60906-5613-4063-8710-BA26CFE2DC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26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11B5E4D0-13B9-49E0-83CC-97186EE9889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26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919FA39C-0D90-4EE4-8ED2-BEEBCBB708A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26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8CF46224-362D-4B74-BB97-1C3D3E05AF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A39584D4-AD9F-4765-A454-87696AADE3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97B097AC-3CDC-45C5-8090-65B0BA462E7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6C8ACCC0-3045-4A85-81A2-D8329758A69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BAFBB988-07B2-4C50-AD23-36AE5AEF37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694C7D1F-45E1-40D6-949A-22A5653B71B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BB9FD052-1662-4AD6-A214-30BC48A9D6B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A13DB368-F5D9-452A-95CC-A521A15B8A2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89C63599-F3FD-4E65-B4B6-5B09ABF2CB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150AEBF3-D13E-4142-BD0D-7C3DB048F0F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B3EC50D8-93AD-4177-B9A8-DC21F411E69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17C97F57-B270-449E-9D63-FD15707900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70176302-C25D-4A46-8A38-CE0B93000B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D0D82103-5A28-4713-B78B-369455F43BB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26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FF36BBE5-0412-4EAF-A243-F097DB46A82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A2CE5032-D565-428F-9EA1-91EAD434F1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6E1A762F-0EB8-404D-BAE3-16B40CAA5D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9EF65060-9DE0-4287-9B9E-AFE9AF6E96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938630EC-67FD-4108-B507-E10EA40733C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497A83CD-F210-4F54-8A69-9BDB6EFB5D5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1D1D80AB-329A-4700-B056-9ED8BA9588E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D57E04F9-3696-45F5-B420-1F4FD6FF1AF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7F8E248D-0E63-4345-8804-2CFCD4830E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15119E9E-3560-483B-B099-69AE3F7B0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B879C5CD-BDFC-433E-83EB-E808F511F8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B8ADBB39-B3F9-45EB-95CF-0AF6BDE605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ED5D7523-0E89-451D-9AE5-24CCE79C769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4176FF3C-0BC8-4129-AA09-CDDCE73147C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F82848E1-1252-479D-9F1E-5400369863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54</xdr:row>
      <xdr:rowOff>0</xdr:rowOff>
    </xdr:from>
    <xdr:to>
      <xdr:col>2</xdr:col>
      <xdr:colOff>302418</xdr:colOff>
      <xdr:row>61</xdr:row>
      <xdr:rowOff>9524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BC13BB9C-274F-4638-859A-7AFB29F5359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241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855A1C45-F5F2-4F6C-8F1E-76E3611759A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CC0F80A2-7761-4176-B1EF-82431043472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FABE24B8-37F8-46C0-83FC-74CC818FA95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1F912D73-AA78-471E-A663-369FBB65BF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CBBD4883-4A88-4351-95E9-60BE3192A0C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B1E9DE5E-EEF5-4330-BBFB-1BE891E3020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310056AF-B0AD-4447-87E9-2DF8F03B651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4BCB203D-EF11-443C-9870-88BA89AA5E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5B6FC332-8B99-4015-9BA6-F9D434F775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C87140CF-B30B-466B-BFDC-2EDC968FE9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120DAD51-A62F-4338-BA42-86408D4D1FA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4074FE91-F668-419C-8D87-858018298BC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BC85B91F-7466-4B72-AD95-44E559ABCC0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70AE66B1-F8A6-42DF-8486-28078C9CD4E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57C3D975-7CC9-490C-897E-F99659C94D4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C690E213-0F5C-4017-AC04-55B40BD0C73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9A16E2EC-BC0F-40A5-946E-E89015EE8C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D732611F-04E4-4703-9E98-D411239D0A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82208C70-FB08-4F3B-926D-07F64A868C4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AC2982C6-F904-4A1B-8366-8480E2573D2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2CAC3E84-4B72-4E58-812E-9687AD5B779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1B89FCDC-B6B1-4656-BED2-0A3841BC2F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362F6055-E6A6-4BA5-8016-8DFAA825E8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12524C47-657D-4469-A843-CB8ADB20A4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96D8B423-ECFD-4094-8C04-4A8E95DD39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F2B87F6-307A-46C6-BD17-BF2E2B152B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7A2B6C7E-9540-4A28-AD5E-49A427FE5C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5F768132-B27D-4FDB-8043-3217F14A1F8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77657547-AE84-4B25-8383-F4480B8B120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ECC9264A-5837-49B1-AB07-5C329B169EE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E6EC8568-09AC-4602-95D7-6828C60C81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8DA04153-C8F8-4FCB-847E-CCC25335629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15D77A21-DC7A-44AF-943B-96A493CAED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2234C53E-C7A5-4FE3-BEEE-72AB4BECDD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40987D69-856B-40C6-B848-44181ED99C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55D5F5EB-901D-4BDC-AD56-A2E16E006BF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59BC551B-A172-40F8-9E40-170BB0B5EB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90899613-59A4-457F-8E89-00CED72929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44959F93-D7A4-4C72-A3AB-FA47BD84580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F3707455-23D8-4BEE-AF87-3C43F22E27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D02C17CB-2225-4398-B6EE-FACC246E5EF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A1368C56-5CD3-4A4B-9893-9C24BC8779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6D6B5273-3EF8-40C4-B3ED-51553FFB1F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730F0225-AAD7-4B5C-AE21-F6F7485D6B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89EAFB8-83D6-4B06-BD9C-229122C565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5D625AD8-FA90-4517-8523-F3A399C347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65323DE2-5F1D-4663-AB85-CFFF7F6F457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CD96798-4AA6-472C-88BE-354E3427DF4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CC1D455E-DC8F-48F5-AC9B-FBFCDD3E435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5D3F01FA-B295-40DD-B3A2-2DA41A6895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C7E930DA-B3C3-4255-81E6-9F2DC40AAA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7666111C-4136-479C-8654-FD0E2B90FDB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8E6FB2E7-B34C-4431-AA6D-5EB194FCDF3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BB05EB1F-B660-4EB1-831D-61DAAB9186A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61</xdr:row>
      <xdr:rowOff>-1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9EBD47CD-5DCF-40E1-A5D4-E01D01001F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56670135-2C49-41E1-ADF0-EF1044C5BA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AC116A7-3151-4BDE-97D7-9722FAAF9E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5EF38A18-A147-4E0B-ACEE-93B93D81C3E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71E49276-D840-42F7-BD2D-174251124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DB9A9D3D-D118-4D9B-8607-91BE7FB93E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6AC774CF-1F5E-43F9-B548-D38390EFB3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ED40F29B-2AC5-4D24-B857-80219F57DA0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BDD1E88B-12BE-4693-B997-40D20347DBF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DD6C74D2-395D-44F8-9583-F08CC22B5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A1DBF907-6578-4E26-A39C-6139F7BD24D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D8CC62F8-914B-429A-9BE0-5558282C224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7F99A119-5705-4605-8373-FC2C50CF49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884275F9-42F8-4E14-86FB-83A3E7C0139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599D7968-C528-4C01-B184-D4152F7023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6E5F4D2D-4430-444E-B559-65DEBBF43F7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334D969D-B6F8-402B-8507-474D322A0A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6BAC2A10-8BF9-4E96-AC4D-BD691E61D42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A09107A9-A722-48A3-ABA6-20E16C89E23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3532AE8F-9DA1-478A-90A6-7CC8DAFAA9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4B27802E-E95E-420E-8F77-223544B27CD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32CD6CC5-4CF6-446E-AD2C-ABB012DFDAB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84C2D0F4-C7E9-4A4F-9F16-B6955732C55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182AFA8E-B495-4C50-8EF1-A0F001216D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67E2070B-BB76-4DBE-8667-DA4FBCA604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1610AC0-0D88-4F5E-B9E6-5904A3C6ECA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7B527606-4D6D-4962-B9A3-EECC147D16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98005664-8284-4FF5-BCB0-80A0831A9D5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A34EFFCF-B8B6-48EC-99F9-509448AEAEE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E8285EF1-A468-48B1-B32C-F63148EFC60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1FC05B56-9A1B-44AB-9E8C-3689E653046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9BA6B330-4861-42D5-814A-E7E03A04DD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C3032679-23BB-4F1F-8CFA-D9BAA51D40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5B43DB6A-2210-4FFB-AB78-91B3DAA198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96A5AA8-E9A6-48A4-90C6-0E7343F3EC8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9B40ECCF-E2A8-483E-BAA4-95283D992C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405543D0-7937-4845-ABB0-2300E611D5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D43E9C66-BB38-4DF1-8548-B54705AB023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C5495E19-C383-44EA-8E51-B423050DF3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338294A7-F592-44D7-B2DE-AED2FDD9888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E05C8DA6-E4FC-4E60-8FAE-019194AECB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E6AE084C-A28A-4B90-A784-A601686C8D4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7D340331-8472-4CA8-A683-9952B537BE5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AD712C81-30CF-4184-B508-4DD98829B1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577E6015-EF5E-46CF-8D41-1B11603C8C2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3DF1FE29-AADB-479D-A9D7-156CF0811E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8513640E-ACB4-4EE7-B47D-954270E47A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B5AA8061-99BC-44BD-9E6B-C847A09AE59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38D9892E-B1C5-4ED6-A2CD-3523E68C78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9D33BB32-20CA-4CF4-A51C-20B6BAE257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48B9088F-0CF5-46A8-BF12-8054BC3190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3BE5B07D-706D-40BE-833D-25A0E5E0C37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7ABF8179-B784-4DC8-92F0-A06023FE642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25908266-82A2-48E7-A30E-3D7EE10430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104B0FBB-C8A1-441B-83E5-1116555D23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40C359CE-C12D-4FC1-9F20-0B500FA8A07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DC43DFA2-BBB4-41B2-BC9C-42E7EC304B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FAFC4C3C-FA1F-4893-BBB5-020A8BBA0AD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666A6107-7967-49B6-96CD-B710FD1F02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1A6B93E-5A37-4CDB-B5AF-B5C97A4FB44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F53FF081-A409-43AD-B8A0-10F158B038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72B36F49-2582-42AB-941D-62B08D6D71F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63AD92F5-C627-4735-9589-1BA32C06E5E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5DED2E25-8A62-4619-8333-CEBEFCC961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121ADBDE-8B34-4B1B-B5F7-F47C07AB4F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4B775EBB-01BE-45F1-A90D-B35E79535E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C5713F00-4AAF-4223-B191-07A6CB076D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A2251F9-FC83-4297-B217-CE4D920F0CA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C8645E6D-B618-4EFC-BEC3-0E9B0F867B8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854B9285-2C60-4938-9CF3-2886ABBBD6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7157A64-DA2D-4924-A41B-24D190091AD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774F7520-DFC3-4505-BF4A-DEB16C9F816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6649AD41-5511-4DD4-9531-049401E20D4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BC5FBF17-DC49-43E5-847A-A3B5632AF9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61</xdr:row>
      <xdr:rowOff>9523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87EAE947-C23C-495F-A30F-922A3DBBEA8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DD4D1EA5-A2F2-4BE4-867B-CA63A01FE2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1F84EC64-9C54-4D72-8EB0-06B9DE28A2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65413CDA-5BB6-49EB-BED3-55DDCE0C8B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C4532B5A-BD2A-4493-9540-97AF749CA3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7A6E9765-920A-4AB1-922C-680AB3E7F5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ED31823D-6692-44BF-96C3-E6C0178BFC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D6AAC901-F723-4339-B769-10AB150552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E360C7F3-6853-4E4F-AAFD-34E573D32F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304800</xdr:colOff>
      <xdr:row>61</xdr:row>
      <xdr:rowOff>9524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4457EC94-2B91-4E58-BEB2-2D87708698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56</xdr:row>
      <xdr:rowOff>0</xdr:rowOff>
    </xdr:from>
    <xdr:to>
      <xdr:col>3</xdr:col>
      <xdr:colOff>381000</xdr:colOff>
      <xdr:row>61</xdr:row>
      <xdr:rowOff>9524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658EB0A9-1874-4D86-A248-F080E8168F66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F6B5F927-3A0B-4CF5-B0CB-0B3F005E6C8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2162E0AF-485B-4D25-8B90-1EB68A6E27A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E01DD05-61D1-43F9-BEF2-B4AF120192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E664ABF3-B20E-4B74-8C43-14E513730F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84E840CF-793C-4E3F-A7AE-80D218A342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A75FED23-9991-42A0-BD8D-1E7E3459E50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F68064AD-1DD8-4DA1-BE5D-23105FC6E90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3025414D-DD46-43D5-B53C-57F84931424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B3DA10B1-48AD-4FEE-AB71-DA30D49433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6D891A80-90D4-4635-A2F2-FD12C76D4AF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BA3E88A5-6789-4276-AABC-FFB3FBE543E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F413DCA-E7A0-4F66-AC35-5F2CE2E440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772CD1C-72BD-4298-AB07-94FAA9ECC1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9ECD19E5-7F19-4A89-A592-47B72FFD1BB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ACBB1FF6-4141-4AF9-99FF-2B09E4BAB6F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3008D4F-D283-49AD-8A91-A727DA4B424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7C74D39F-A905-48E8-B978-4332CB832A8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FA25B4A-D8FB-4CB2-9FC0-83E0286535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3B43FAB9-CBF9-4E95-895D-A1BFAB6D86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87875001-A3F6-4945-B103-F17EBC84DE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1C01D03D-4E21-4A84-B418-FC3528020BB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AF994D2B-A2DE-40D6-AFCC-95E5FCF68A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6C3A5416-2620-4C93-B4B9-7CF28B15193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C4235875-D36E-4B90-B658-176676CB800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2EC8E002-7EAF-4D02-8689-7831D3ED28C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183DA6F1-D0A3-485D-9137-B20451AED3B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9B9989-BD58-4E90-AE4E-251485386C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F7774CF7-4A53-427D-905C-3DF7016D1E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D9785943-8DFB-4F21-9C02-09D2F11F87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5CD574A7-04BB-4FBF-B392-600507CD629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44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48447A74-0393-44ED-83C0-D5AB5608438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1060947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263AA9DF-8881-4B21-8CEB-4B0412595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65761" cy="11191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</xdr:row>
      <xdr:rowOff>152399</xdr:rowOff>
    </xdr:from>
    <xdr:to>
      <xdr:col>1</xdr:col>
      <xdr:colOff>1638300</xdr:colOff>
      <xdr:row>7</xdr:row>
      <xdr:rowOff>170953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876299"/>
          <a:ext cx="1295400" cy="999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zoomScale="80" zoomScaleNormal="80" workbookViewId="0">
      <selection activeCell="B15" sqref="B15"/>
    </sheetView>
  </sheetViews>
  <sheetFormatPr baseColWidth="10" defaultColWidth="11.42578125" defaultRowHeight="15.7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4" customWidth="1"/>
    <col min="9" max="9" width="17.140625" style="1" bestFit="1" customWidth="1"/>
    <col min="10" max="10" width="18.28515625" style="4" customWidth="1"/>
    <col min="11" max="11" width="25.28515625" style="4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2"/>
  </cols>
  <sheetData>
    <row r="4" spans="1:12" ht="25.5">
      <c r="A4" s="92" t="s">
        <v>0</v>
      </c>
      <c r="B4" s="92"/>
      <c r="C4" s="92"/>
      <c r="D4" s="92"/>
      <c r="E4" s="92"/>
      <c r="F4" s="92"/>
      <c r="G4" s="92"/>
    </row>
    <row r="5" spans="1:12" ht="20.25">
      <c r="A5" s="93" t="s">
        <v>1</v>
      </c>
      <c r="B5" s="93"/>
      <c r="C5" s="93"/>
      <c r="D5" s="93"/>
      <c r="E5" s="93"/>
      <c r="F5" s="93"/>
      <c r="G5" s="93"/>
    </row>
    <row r="6" spans="1:12" ht="20.25">
      <c r="A6" s="93" t="s">
        <v>71</v>
      </c>
      <c r="B6" s="93"/>
      <c r="C6" s="93"/>
      <c r="D6" s="93"/>
      <c r="E6" s="93"/>
      <c r="F6" s="93"/>
      <c r="G6" s="93"/>
    </row>
    <row r="7" spans="1:12" ht="20.25">
      <c r="A7" s="93" t="s">
        <v>2</v>
      </c>
      <c r="B7" s="93"/>
      <c r="C7" s="93"/>
      <c r="D7" s="93"/>
      <c r="E7" s="93"/>
      <c r="F7" s="93"/>
      <c r="G7" s="93"/>
    </row>
    <row r="8" spans="1:12" ht="23.25">
      <c r="A8" s="9"/>
      <c r="B8" s="9"/>
      <c r="C8" s="9"/>
      <c r="D8" s="10"/>
      <c r="E8" s="9"/>
      <c r="F8" s="9"/>
      <c r="G8" s="9"/>
    </row>
    <row r="9" spans="1:12" ht="23.25">
      <c r="A9" s="9"/>
      <c r="B9" s="9"/>
      <c r="C9" s="9"/>
      <c r="D9" s="10"/>
      <c r="E9" s="11">
        <v>44957</v>
      </c>
      <c r="F9" s="12">
        <v>43769</v>
      </c>
      <c r="G9" s="9"/>
    </row>
    <row r="10" spans="1:12" ht="23.25">
      <c r="A10" s="9"/>
      <c r="B10" s="13" t="s">
        <v>3</v>
      </c>
      <c r="C10" s="13"/>
      <c r="D10" s="9"/>
      <c r="E10" s="9"/>
      <c r="F10" s="9"/>
      <c r="G10" s="9"/>
    </row>
    <row r="11" spans="1:12" ht="12" customHeight="1">
      <c r="A11" s="9"/>
      <c r="B11" s="13"/>
      <c r="C11" s="13"/>
      <c r="D11" s="9"/>
      <c r="E11" s="9"/>
      <c r="F11" s="9"/>
      <c r="G11" s="9"/>
    </row>
    <row r="12" spans="1:12" ht="23.25">
      <c r="A12" s="9"/>
      <c r="B12" s="13" t="s">
        <v>4</v>
      </c>
      <c r="C12" s="13"/>
      <c r="D12" s="9"/>
      <c r="E12" s="14"/>
      <c r="F12" s="15"/>
      <c r="G12" s="9"/>
    </row>
    <row r="13" spans="1:12" ht="23.25">
      <c r="A13" s="9"/>
      <c r="B13" s="9" t="s">
        <v>29</v>
      </c>
      <c r="C13" s="13" t="s">
        <v>6</v>
      </c>
      <c r="D13" s="9"/>
      <c r="E13" s="16">
        <f>1847914.33+81201604.16</f>
        <v>83049518.489999995</v>
      </c>
      <c r="F13" s="16">
        <v>52380468.740000002</v>
      </c>
      <c r="G13" s="17"/>
    </row>
    <row r="14" spans="1:12" ht="18.75" hidden="1" customHeight="1">
      <c r="A14" s="9"/>
      <c r="B14" s="9" t="s">
        <v>56</v>
      </c>
      <c r="C14" s="13" t="s">
        <v>7</v>
      </c>
      <c r="D14" s="9"/>
      <c r="E14" s="18"/>
      <c r="F14" s="16">
        <v>962235273.90999997</v>
      </c>
      <c r="G14" s="17"/>
    </row>
    <row r="15" spans="1:12" ht="23.25">
      <c r="A15" s="9"/>
      <c r="B15" s="9" t="s">
        <v>30</v>
      </c>
      <c r="C15" s="13" t="s">
        <v>8</v>
      </c>
      <c r="D15" s="9"/>
      <c r="E15" s="16">
        <f>8849990.47+282646.89+1780700.63+5750390.08</f>
        <v>16663728.070000002</v>
      </c>
      <c r="F15" s="16">
        <v>5432302.3399999999</v>
      </c>
      <c r="G15" s="17"/>
    </row>
    <row r="16" spans="1:12" ht="23.25">
      <c r="A16" s="9"/>
      <c r="B16" s="9" t="s">
        <v>5</v>
      </c>
      <c r="C16" s="9"/>
      <c r="D16" s="9"/>
      <c r="E16" s="16">
        <v>2059768.27</v>
      </c>
      <c r="F16" s="16">
        <v>1423075.55</v>
      </c>
      <c r="G16" s="53"/>
      <c r="L16" s="5"/>
    </row>
    <row r="17" spans="1:16" ht="24" thickBot="1">
      <c r="A17" s="9"/>
      <c r="B17" s="13" t="s">
        <v>9</v>
      </c>
      <c r="C17" s="9"/>
      <c r="D17" s="9"/>
      <c r="E17" s="21">
        <f>+E13+E15+E16</f>
        <v>101773014.83</v>
      </c>
      <c r="F17" s="22">
        <f>SUM(F13:F16)</f>
        <v>1021471120.54</v>
      </c>
      <c r="G17" s="17"/>
      <c r="L17" s="5"/>
      <c r="P17" s="5"/>
    </row>
    <row r="18" spans="1:16" ht="24" thickTop="1">
      <c r="A18" s="9"/>
      <c r="B18" s="9"/>
      <c r="C18" s="9"/>
      <c r="D18" s="9"/>
      <c r="E18" s="16"/>
      <c r="F18" s="16"/>
      <c r="G18" s="30"/>
      <c r="L18" s="5"/>
      <c r="P18" s="5"/>
    </row>
    <row r="19" spans="1:16" ht="23.25">
      <c r="A19" s="9"/>
      <c r="B19" s="13" t="s">
        <v>10</v>
      </c>
      <c r="C19" s="13"/>
      <c r="D19" s="9"/>
      <c r="E19" s="16"/>
      <c r="F19" s="16"/>
      <c r="G19" s="30"/>
      <c r="K19" s="52"/>
      <c r="L19" s="5"/>
      <c r="P19" s="5"/>
    </row>
    <row r="20" spans="1:16" ht="23.25">
      <c r="A20" s="9"/>
      <c r="B20" s="9" t="s">
        <v>49</v>
      </c>
      <c r="C20" s="13" t="s">
        <v>11</v>
      </c>
      <c r="D20" s="9"/>
      <c r="E20" s="16">
        <v>911632528.14999998</v>
      </c>
      <c r="F20" s="16">
        <v>0</v>
      </c>
      <c r="G20" s="25"/>
      <c r="K20" s="25"/>
      <c r="L20" s="5"/>
      <c r="P20" s="5"/>
    </row>
    <row r="21" spans="1:16" ht="23.25">
      <c r="A21" s="9"/>
      <c r="B21" s="9" t="s">
        <v>31</v>
      </c>
      <c r="C21" s="13" t="s">
        <v>12</v>
      </c>
      <c r="D21" s="9"/>
      <c r="E21" s="16">
        <v>163693017</v>
      </c>
      <c r="F21" s="16">
        <v>27819180.949999999</v>
      </c>
      <c r="G21" s="26"/>
      <c r="K21" s="53"/>
      <c r="L21" s="5"/>
      <c r="P21" s="5"/>
    </row>
    <row r="22" spans="1:16" ht="23.25">
      <c r="A22" s="9"/>
      <c r="B22" s="9" t="s">
        <v>32</v>
      </c>
      <c r="C22" s="13" t="s">
        <v>13</v>
      </c>
      <c r="D22" s="9"/>
      <c r="E22" s="16">
        <v>-116773073.16</v>
      </c>
      <c r="F22" s="16">
        <v>0</v>
      </c>
      <c r="G22" s="26"/>
      <c r="K22" s="53"/>
      <c r="L22" s="5"/>
      <c r="N22" s="5"/>
      <c r="P22" s="5"/>
    </row>
    <row r="23" spans="1:16" ht="18.75" hidden="1" customHeight="1">
      <c r="A23" s="9"/>
      <c r="B23" s="9" t="s">
        <v>48</v>
      </c>
      <c r="C23" s="13" t="s">
        <v>14</v>
      </c>
      <c r="D23" s="9"/>
      <c r="E23" s="16"/>
      <c r="F23" s="16">
        <v>0</v>
      </c>
      <c r="G23" s="20"/>
      <c r="L23" s="5"/>
      <c r="N23" s="5"/>
      <c r="P23" s="5"/>
    </row>
    <row r="24" spans="1:16" ht="18.75" hidden="1" customHeight="1">
      <c r="A24" s="9"/>
      <c r="B24" s="9" t="s">
        <v>47</v>
      </c>
      <c r="C24" s="13" t="s">
        <v>15</v>
      </c>
      <c r="D24" s="9"/>
      <c r="E24" s="16"/>
      <c r="F24" s="16">
        <v>0</v>
      </c>
      <c r="G24" s="20"/>
      <c r="L24" s="5"/>
      <c r="N24" s="5"/>
      <c r="P24" s="5"/>
    </row>
    <row r="25" spans="1:16" ht="23.25">
      <c r="A25" s="9"/>
      <c r="B25" s="9" t="s">
        <v>46</v>
      </c>
      <c r="C25" s="13" t="s">
        <v>21</v>
      </c>
      <c r="D25" s="9"/>
      <c r="E25" s="27">
        <v>0</v>
      </c>
      <c r="F25" s="16">
        <v>2646366.91</v>
      </c>
      <c r="G25" s="16"/>
      <c r="I25" s="4"/>
      <c r="L25" s="5"/>
      <c r="N25" s="5"/>
      <c r="P25" s="5"/>
    </row>
    <row r="26" spans="1:16" ht="18.75" hidden="1" customHeight="1">
      <c r="A26" s="9"/>
      <c r="B26" s="9" t="s">
        <v>45</v>
      </c>
      <c r="C26" s="9"/>
      <c r="D26" s="9"/>
      <c r="E26" s="16"/>
      <c r="F26" s="16">
        <v>0</v>
      </c>
      <c r="G26" s="20"/>
      <c r="L26" s="5"/>
      <c r="N26" s="5"/>
      <c r="P26" s="5"/>
    </row>
    <row r="27" spans="1:16" ht="24" thickBot="1">
      <c r="A27" s="9"/>
      <c r="B27" s="13" t="s">
        <v>16</v>
      </c>
      <c r="C27" s="9"/>
      <c r="D27" s="9"/>
      <c r="E27" s="21">
        <f>+E20+E21+E22+E25</f>
        <v>958552471.99000013</v>
      </c>
      <c r="F27" s="22">
        <f>SUM(F20:F26)</f>
        <v>30465547.859999999</v>
      </c>
      <c r="G27" s="28"/>
      <c r="L27" s="5"/>
      <c r="N27" s="5"/>
      <c r="P27" s="5"/>
    </row>
    <row r="28" spans="1:16" ht="11.25" customHeight="1" thickTop="1">
      <c r="A28" s="9"/>
      <c r="B28" s="13"/>
      <c r="C28" s="9"/>
      <c r="D28" s="9"/>
      <c r="E28" s="22"/>
      <c r="F28" s="22"/>
      <c r="G28" s="24"/>
      <c r="L28" s="5"/>
      <c r="P28" s="5"/>
    </row>
    <row r="29" spans="1:16" ht="24" thickBot="1">
      <c r="A29" s="9"/>
      <c r="B29" s="13" t="s">
        <v>17</v>
      </c>
      <c r="C29" s="9"/>
      <c r="D29" s="9"/>
      <c r="E29" s="21">
        <f>+E17+E27</f>
        <v>1060325486.8200002</v>
      </c>
      <c r="F29" s="22">
        <f>+F17+F27</f>
        <v>1051936668.4</v>
      </c>
      <c r="G29" s="29"/>
      <c r="L29" s="5"/>
      <c r="P29" s="5"/>
    </row>
    <row r="30" spans="1:16" ht="14.25" customHeight="1" thickTop="1">
      <c r="A30" s="9"/>
      <c r="B30" s="9"/>
      <c r="C30" s="9"/>
      <c r="D30" s="9"/>
      <c r="E30" s="16"/>
      <c r="F30" s="16"/>
      <c r="G30" s="24"/>
      <c r="L30" s="5"/>
      <c r="P30" s="5"/>
    </row>
    <row r="31" spans="1:16" ht="23.25">
      <c r="A31" s="9"/>
      <c r="B31" s="13" t="s">
        <v>18</v>
      </c>
      <c r="C31" s="9"/>
      <c r="D31" s="9"/>
      <c r="E31" s="16"/>
      <c r="F31" s="16"/>
      <c r="G31" s="24"/>
      <c r="L31" s="5"/>
      <c r="P31" s="5"/>
    </row>
    <row r="32" spans="1:16" ht="23.25" customHeight="1">
      <c r="A32" s="9"/>
      <c r="B32" s="13"/>
      <c r="C32" s="9"/>
      <c r="D32" s="9"/>
      <c r="E32" s="16"/>
      <c r="F32" s="16"/>
      <c r="G32" s="24"/>
      <c r="L32" s="5"/>
      <c r="P32" s="5"/>
    </row>
    <row r="33" spans="1:19" ht="23.25">
      <c r="A33" s="9"/>
      <c r="B33" s="13" t="s">
        <v>19</v>
      </c>
      <c r="C33" s="13"/>
      <c r="D33" s="9"/>
      <c r="E33" s="16"/>
      <c r="F33" s="16"/>
      <c r="G33" s="24"/>
      <c r="P33" s="5"/>
    </row>
    <row r="34" spans="1:19" ht="23.25">
      <c r="A34" s="9"/>
      <c r="B34" s="13" t="s">
        <v>53</v>
      </c>
      <c r="C34" s="13" t="s">
        <v>22</v>
      </c>
      <c r="D34" s="9"/>
      <c r="E34" s="16"/>
      <c r="F34" s="16">
        <v>31468942.100000001</v>
      </c>
      <c r="G34" s="24"/>
      <c r="L34" s="5"/>
      <c r="P34" s="5"/>
    </row>
    <row r="35" spans="1:19" ht="23.25">
      <c r="A35" s="9"/>
      <c r="B35" s="9" t="s">
        <v>52</v>
      </c>
      <c r="C35" s="13"/>
      <c r="D35" s="9"/>
      <c r="E35" s="16">
        <v>11958601.84</v>
      </c>
      <c r="F35" s="16"/>
      <c r="G35" s="30"/>
      <c r="I35" s="59"/>
    </row>
    <row r="36" spans="1:19" ht="23.25">
      <c r="A36" s="9"/>
      <c r="B36" s="9" t="s">
        <v>69</v>
      </c>
      <c r="C36" s="13" t="s">
        <v>22</v>
      </c>
      <c r="D36" s="9"/>
      <c r="E36" s="16">
        <f>39000+109671.48</f>
        <v>148671.47999999998</v>
      </c>
      <c r="F36" s="16"/>
      <c r="G36" s="30"/>
      <c r="P36" s="5"/>
      <c r="S36" s="5"/>
    </row>
    <row r="37" spans="1:19" ht="18.75" hidden="1" customHeight="1">
      <c r="A37" s="9"/>
      <c r="B37" s="9" t="s">
        <v>55</v>
      </c>
      <c r="C37" s="13"/>
      <c r="D37" s="9"/>
      <c r="E37" s="16"/>
      <c r="F37" s="16"/>
      <c r="G37" s="24"/>
    </row>
    <row r="38" spans="1:19" ht="18.75" hidden="1" customHeight="1">
      <c r="A38" s="9"/>
      <c r="B38" s="9" t="s">
        <v>44</v>
      </c>
      <c r="C38" s="13"/>
      <c r="D38" s="9"/>
      <c r="E38" s="16"/>
      <c r="F38" s="16"/>
      <c r="G38" s="24"/>
      <c r="L38" s="5"/>
      <c r="Q38" s="5"/>
    </row>
    <row r="39" spans="1:19" ht="18.75" hidden="1" customHeight="1">
      <c r="A39" s="9"/>
      <c r="B39" s="9" t="s">
        <v>43</v>
      </c>
      <c r="C39" s="13"/>
      <c r="D39" s="9"/>
      <c r="E39" s="16"/>
      <c r="F39" s="16"/>
      <c r="G39" s="24"/>
      <c r="L39" s="5"/>
      <c r="Q39" s="5"/>
    </row>
    <row r="40" spans="1:19" ht="18.75" hidden="1" customHeight="1">
      <c r="A40" s="9"/>
      <c r="B40" s="9" t="s">
        <v>20</v>
      </c>
      <c r="C40" s="13"/>
      <c r="D40" s="9"/>
      <c r="E40" s="16"/>
      <c r="F40" s="16"/>
      <c r="G40" s="24"/>
      <c r="L40" s="5"/>
      <c r="Q40" s="5"/>
    </row>
    <row r="41" spans="1:19" ht="18.75" hidden="1" customHeight="1">
      <c r="A41" s="9"/>
      <c r="B41" s="9" t="s">
        <v>42</v>
      </c>
      <c r="C41" s="13"/>
      <c r="D41" s="9"/>
      <c r="E41" s="32"/>
      <c r="F41" s="16"/>
      <c r="G41" s="24"/>
      <c r="L41" s="5"/>
      <c r="Q41" s="5"/>
    </row>
    <row r="42" spans="1:19" ht="18.75" customHeight="1">
      <c r="A42" s="9"/>
      <c r="B42" s="9" t="s">
        <v>62</v>
      </c>
      <c r="C42" s="13"/>
      <c r="D42" s="9"/>
      <c r="E42" s="32">
        <v>8913452.2699999996</v>
      </c>
      <c r="F42" s="16"/>
      <c r="G42" s="46"/>
      <c r="L42" s="5"/>
      <c r="Q42" s="5"/>
    </row>
    <row r="43" spans="1:19" ht="21.75" customHeight="1">
      <c r="A43" s="9"/>
      <c r="B43" s="9" t="s">
        <v>61</v>
      </c>
      <c r="C43" s="13"/>
      <c r="D43" s="9"/>
      <c r="E43" s="32">
        <v>1740236</v>
      </c>
      <c r="F43" s="16"/>
      <c r="G43" s="46"/>
      <c r="I43" s="5"/>
      <c r="L43" s="5"/>
      <c r="Q43" s="5"/>
    </row>
    <row r="44" spans="1:19" ht="23.25">
      <c r="A44" s="9"/>
      <c r="B44" s="13" t="s">
        <v>57</v>
      </c>
      <c r="C44" s="13"/>
      <c r="D44" s="9"/>
      <c r="E44" s="33">
        <f>SUM(E35:E43)</f>
        <v>22760961.59</v>
      </c>
      <c r="F44" s="16"/>
      <c r="G44" s="29"/>
      <c r="L44" s="5"/>
      <c r="Q44" s="5"/>
    </row>
    <row r="45" spans="1:19" ht="23.25">
      <c r="A45" s="9"/>
      <c r="B45" s="9"/>
      <c r="C45" s="13"/>
      <c r="D45" s="9"/>
      <c r="E45" s="16"/>
      <c r="F45" s="16"/>
      <c r="G45" s="24"/>
      <c r="L45" s="5"/>
      <c r="Q45" s="5"/>
    </row>
    <row r="46" spans="1:19" ht="23.25">
      <c r="A46" s="9"/>
      <c r="B46" s="13" t="s">
        <v>24</v>
      </c>
      <c r="C46" s="13" t="s">
        <v>23</v>
      </c>
      <c r="D46" s="9"/>
      <c r="E46" s="16"/>
      <c r="F46" s="16">
        <v>0</v>
      </c>
      <c r="G46" s="24"/>
      <c r="Q46" s="5"/>
    </row>
    <row r="47" spans="1:19" ht="23.25">
      <c r="A47" s="9"/>
      <c r="B47" s="34" t="s">
        <v>63</v>
      </c>
      <c r="C47" s="13"/>
      <c r="D47" s="9"/>
      <c r="E47" s="16"/>
      <c r="F47" s="16"/>
      <c r="G47" s="46"/>
      <c r="I47" s="5"/>
      <c r="L47" s="5"/>
    </row>
    <row r="48" spans="1:19" ht="23.25">
      <c r="A48" s="9"/>
      <c r="B48" s="9" t="s">
        <v>52</v>
      </c>
      <c r="C48" s="13"/>
      <c r="D48" s="9"/>
      <c r="E48" s="16">
        <v>128573.34</v>
      </c>
      <c r="F48" s="16"/>
      <c r="G48" s="35"/>
    </row>
    <row r="49" spans="1:14" s="1" customFormat="1" ht="18.75" hidden="1" customHeight="1">
      <c r="A49" s="9"/>
      <c r="B49" s="9" t="s">
        <v>54</v>
      </c>
      <c r="C49" s="13"/>
      <c r="D49" s="9"/>
      <c r="E49" s="16"/>
      <c r="F49" s="16"/>
      <c r="G49" s="36"/>
      <c r="H49" s="4"/>
      <c r="J49" s="4"/>
      <c r="K49" s="4"/>
    </row>
    <row r="50" spans="1:14" s="1" customFormat="1" ht="18.75" customHeight="1">
      <c r="A50" s="9"/>
      <c r="B50" s="9" t="s">
        <v>66</v>
      </c>
      <c r="C50" s="13"/>
      <c r="D50" s="9"/>
      <c r="E50" s="16">
        <v>25545000</v>
      </c>
      <c r="F50" s="16"/>
      <c r="G50" s="35"/>
      <c r="H50" s="4"/>
      <c r="J50" s="4"/>
      <c r="K50" s="4"/>
    </row>
    <row r="51" spans="1:14" s="1" customFormat="1" ht="23.25">
      <c r="A51" s="9"/>
      <c r="B51" s="9" t="s">
        <v>55</v>
      </c>
      <c r="C51" s="13"/>
      <c r="D51" s="9"/>
      <c r="E51" s="31">
        <v>25034362.34</v>
      </c>
      <c r="F51" s="16"/>
      <c r="G51" s="37"/>
      <c r="H51" s="4"/>
      <c r="I51" s="5"/>
      <c r="J51" s="4"/>
      <c r="K51" s="4"/>
    </row>
    <row r="52" spans="1:14" s="1" customFormat="1" ht="23.25" customHeight="1">
      <c r="A52" s="9"/>
      <c r="B52" s="34" t="s">
        <v>58</v>
      </c>
      <c r="C52" s="13"/>
      <c r="D52" s="9"/>
      <c r="E52" s="33">
        <f>+E48+E51+E50</f>
        <v>50707935.68</v>
      </c>
      <c r="F52" s="16"/>
      <c r="G52" s="50"/>
      <c r="H52" s="4"/>
      <c r="I52" s="5"/>
      <c r="J52" s="4"/>
      <c r="K52" s="4"/>
    </row>
    <row r="53" spans="1:14" s="1" customFormat="1" ht="23.25" hidden="1">
      <c r="A53" s="9"/>
      <c r="B53" s="38"/>
      <c r="C53" s="13"/>
      <c r="D53" s="9"/>
      <c r="E53" s="16"/>
      <c r="F53" s="16"/>
      <c r="G53" s="36"/>
      <c r="H53" s="4"/>
      <c r="J53" s="4"/>
      <c r="K53" s="4"/>
    </row>
    <row r="54" spans="1:14" s="1" customFormat="1" ht="18.75" hidden="1" customHeight="1">
      <c r="A54" s="9"/>
      <c r="B54" s="9" t="s">
        <v>34</v>
      </c>
      <c r="C54" s="13" t="s">
        <v>25</v>
      </c>
      <c r="D54" s="9"/>
      <c r="E54" s="16">
        <v>0</v>
      </c>
      <c r="F54" s="16">
        <v>0</v>
      </c>
      <c r="G54" s="36"/>
      <c r="H54" s="4"/>
      <c r="J54" s="4"/>
      <c r="K54" s="4"/>
    </row>
    <row r="55" spans="1:14" s="1" customFormat="1" ht="18.75" hidden="1" customHeight="1">
      <c r="A55" s="9"/>
      <c r="B55" s="9" t="s">
        <v>41</v>
      </c>
      <c r="C55" s="13" t="s">
        <v>33</v>
      </c>
      <c r="D55" s="9"/>
      <c r="E55" s="16">
        <v>0</v>
      </c>
      <c r="F55" s="16">
        <v>0</v>
      </c>
      <c r="G55" s="36"/>
      <c r="H55" s="4"/>
      <c r="J55" s="4"/>
      <c r="K55" s="4"/>
    </row>
    <row r="56" spans="1:14" s="1" customFormat="1" ht="18.75" hidden="1" customHeight="1">
      <c r="A56" s="9"/>
      <c r="B56" s="9" t="s">
        <v>40</v>
      </c>
      <c r="C56" s="13" t="s">
        <v>35</v>
      </c>
      <c r="D56" s="9"/>
      <c r="E56" s="16">
        <v>0</v>
      </c>
      <c r="F56" s="16">
        <v>0</v>
      </c>
      <c r="G56" s="36"/>
      <c r="H56" s="4"/>
      <c r="J56" s="4"/>
      <c r="K56" s="4"/>
    </row>
    <row r="57" spans="1:14" s="1" customFormat="1" ht="18.75" hidden="1" customHeight="1">
      <c r="A57" s="9"/>
      <c r="B57" s="9" t="s">
        <v>39</v>
      </c>
      <c r="C57" s="9"/>
      <c r="D57" s="9"/>
      <c r="E57" s="16">
        <v>0</v>
      </c>
      <c r="F57" s="16">
        <v>0</v>
      </c>
      <c r="G57" s="36"/>
      <c r="H57" s="4"/>
      <c r="J57" s="4"/>
      <c r="K57" s="4"/>
    </row>
    <row r="58" spans="1:14" s="1" customFormat="1" ht="18.75" hidden="1" customHeight="1">
      <c r="A58" s="9"/>
      <c r="B58" s="38"/>
      <c r="C58" s="9"/>
      <c r="D58" s="9"/>
      <c r="E58" s="33">
        <f>SUM(E54:E57)</f>
        <v>0</v>
      </c>
      <c r="F58" s="22">
        <f>SUM(F54:F57)</f>
        <v>0</v>
      </c>
      <c r="G58" s="36"/>
      <c r="H58" s="4"/>
      <c r="J58" s="4"/>
      <c r="K58" s="4"/>
    </row>
    <row r="59" spans="1:14" s="1" customFormat="1" ht="23.25">
      <c r="A59" s="9"/>
      <c r="B59" s="9"/>
      <c r="C59" s="9"/>
      <c r="D59" s="9"/>
      <c r="E59" s="16"/>
      <c r="F59" s="16"/>
      <c r="G59" s="35"/>
      <c r="H59" s="4"/>
      <c r="J59" s="4"/>
      <c r="K59" s="4"/>
    </row>
    <row r="60" spans="1:14" s="1" customFormat="1" ht="24" thickBot="1">
      <c r="A60" s="9"/>
      <c r="B60" s="13" t="s">
        <v>26</v>
      </c>
      <c r="C60" s="9"/>
      <c r="D60" s="9"/>
      <c r="E60" s="21">
        <f>+E44+E52</f>
        <v>73468897.269999996</v>
      </c>
      <c r="F60" s="22" t="e">
        <f>+#REF!+F58</f>
        <v>#REF!</v>
      </c>
      <c r="G60" s="50"/>
      <c r="H60" s="4"/>
      <c r="I60" s="5"/>
      <c r="J60" s="4"/>
      <c r="K60" s="4"/>
    </row>
    <row r="61" spans="1:14" s="1" customFormat="1" ht="21.75" customHeight="1" thickTop="1">
      <c r="A61" s="9"/>
      <c r="B61" s="9"/>
      <c r="C61" s="13"/>
      <c r="D61" s="9"/>
      <c r="E61" s="16"/>
      <c r="F61" s="16"/>
      <c r="G61" s="46"/>
      <c r="H61" s="4"/>
      <c r="J61" s="4"/>
      <c r="K61" s="4"/>
    </row>
    <row r="62" spans="1:14" s="1" customFormat="1" ht="23.25">
      <c r="A62" s="9"/>
      <c r="B62" s="13" t="s">
        <v>50</v>
      </c>
      <c r="C62" s="9"/>
      <c r="D62" s="9"/>
      <c r="E62" s="16"/>
      <c r="F62" s="16"/>
      <c r="G62" s="46"/>
      <c r="H62" s="4"/>
      <c r="J62" s="4"/>
      <c r="K62" s="4"/>
    </row>
    <row r="63" spans="1:14" s="1" customFormat="1" ht="23.25">
      <c r="A63" s="9"/>
      <c r="B63" s="13"/>
      <c r="C63" s="9"/>
      <c r="D63" s="9"/>
      <c r="E63" s="39"/>
      <c r="F63" s="16"/>
      <c r="G63" s="24"/>
      <c r="H63" s="4"/>
      <c r="I63" s="6"/>
      <c r="J63" s="4"/>
      <c r="K63" s="4"/>
    </row>
    <row r="64" spans="1:14" s="1" customFormat="1" ht="23.25">
      <c r="A64" s="9"/>
      <c r="B64" s="9" t="s">
        <v>36</v>
      </c>
      <c r="C64" s="9"/>
      <c r="D64" s="9"/>
      <c r="E64" s="40">
        <f>+E29-E60</f>
        <v>986856589.55000019</v>
      </c>
      <c r="F64" s="16">
        <v>1020467726.3</v>
      </c>
      <c r="G64" s="23"/>
      <c r="H64" s="4"/>
      <c r="I64" s="5"/>
      <c r="J64" s="4"/>
      <c r="K64" s="4"/>
      <c r="N64" s="4"/>
    </row>
    <row r="65" spans="1:14" s="1" customFormat="1" ht="18.75" hidden="1" customHeight="1">
      <c r="A65" s="9"/>
      <c r="B65" s="9" t="s">
        <v>27</v>
      </c>
      <c r="C65" s="9"/>
      <c r="D65" s="9"/>
      <c r="E65" s="39"/>
      <c r="F65" s="16">
        <v>0</v>
      </c>
      <c r="G65" s="19"/>
      <c r="H65" s="4"/>
      <c r="J65" s="4"/>
      <c r="K65" s="4"/>
      <c r="N65" s="4"/>
    </row>
    <row r="66" spans="1:14" s="1" customFormat="1" ht="18.75" hidden="1" customHeight="1">
      <c r="A66" s="9"/>
      <c r="B66" s="9" t="s">
        <v>28</v>
      </c>
      <c r="C66" s="9"/>
      <c r="D66" s="9"/>
      <c r="E66" s="39"/>
      <c r="F66" s="16">
        <v>0</v>
      </c>
      <c r="G66" s="19"/>
      <c r="H66" s="4"/>
      <c r="J66" s="4"/>
      <c r="K66" s="4"/>
      <c r="N66" s="4"/>
    </row>
    <row r="67" spans="1:14" s="1" customFormat="1" ht="18.75" hidden="1" customHeight="1">
      <c r="A67" s="9"/>
      <c r="B67" s="9" t="s">
        <v>38</v>
      </c>
      <c r="C67" s="9"/>
      <c r="D67" s="9"/>
      <c r="E67" s="39"/>
      <c r="F67" s="16">
        <v>0</v>
      </c>
      <c r="G67" s="19"/>
      <c r="H67" s="4"/>
      <c r="J67" s="4"/>
      <c r="K67" s="4"/>
      <c r="N67" s="4"/>
    </row>
    <row r="68" spans="1:14" s="1" customFormat="1" ht="24" thickBot="1">
      <c r="A68" s="9"/>
      <c r="B68" s="13" t="s">
        <v>51</v>
      </c>
      <c r="C68" s="13"/>
      <c r="D68" s="9"/>
      <c r="E68" s="41">
        <f>+E64</f>
        <v>986856589.55000019</v>
      </c>
      <c r="F68" s="22">
        <f>SUM(F64:F67)</f>
        <v>1020467726.3</v>
      </c>
      <c r="G68" s="23"/>
      <c r="H68" s="4"/>
      <c r="J68" s="4"/>
      <c r="K68" s="4"/>
      <c r="N68" s="4"/>
    </row>
    <row r="69" spans="1:14" s="1" customFormat="1" ht="24" thickTop="1">
      <c r="A69" s="9"/>
      <c r="B69" s="9"/>
      <c r="C69" s="9"/>
      <c r="D69" s="9"/>
      <c r="E69" s="40"/>
      <c r="F69" s="16"/>
      <c r="G69" s="19"/>
      <c r="H69" s="4"/>
      <c r="J69" s="4"/>
      <c r="K69" s="4"/>
      <c r="N69" s="4"/>
    </row>
    <row r="70" spans="1:14" s="1" customFormat="1" ht="24" thickBot="1">
      <c r="A70" s="9"/>
      <c r="B70" s="13" t="s">
        <v>37</v>
      </c>
      <c r="C70" s="13"/>
      <c r="D70" s="9"/>
      <c r="E70" s="41">
        <f>+E60+E68</f>
        <v>1060325486.8200002</v>
      </c>
      <c r="F70" s="22" t="e">
        <f>+F60+F68</f>
        <v>#REF!</v>
      </c>
      <c r="G70" s="19"/>
      <c r="H70" s="4"/>
      <c r="J70" s="4"/>
      <c r="K70" s="4"/>
      <c r="N70" s="4"/>
    </row>
    <row r="71" spans="1:14" s="1" customFormat="1" ht="24" thickTop="1">
      <c r="A71" s="9"/>
      <c r="B71" s="9"/>
      <c r="C71" s="9"/>
      <c r="D71" s="9"/>
      <c r="E71" s="42"/>
      <c r="F71" s="32"/>
      <c r="G71" s="43"/>
      <c r="H71" s="4"/>
      <c r="J71" s="4"/>
      <c r="K71" s="4"/>
      <c r="N71" s="4"/>
    </row>
    <row r="72" spans="1:14" s="1" customFormat="1" ht="23.25" hidden="1">
      <c r="A72" s="9"/>
      <c r="B72" s="9"/>
      <c r="C72" s="9"/>
      <c r="D72" s="9"/>
      <c r="E72" s="44">
        <f>+E29-E70</f>
        <v>0</v>
      </c>
      <c r="F72" s="32"/>
      <c r="G72" s="9"/>
      <c r="H72" s="4"/>
      <c r="J72" s="4"/>
      <c r="K72" s="4"/>
      <c r="N72" s="4"/>
    </row>
    <row r="73" spans="1:14" s="1" customFormat="1" ht="23.25" hidden="1">
      <c r="A73" s="9"/>
      <c r="B73" s="9"/>
      <c r="C73" s="9"/>
      <c r="D73" s="9"/>
      <c r="E73" s="44"/>
      <c r="F73" s="32"/>
      <c r="G73" s="9"/>
      <c r="H73" s="4"/>
      <c r="J73" s="4"/>
      <c r="K73" s="4"/>
      <c r="N73" s="4"/>
    </row>
    <row r="74" spans="1:14" s="1" customFormat="1" ht="23.25">
      <c r="A74" s="9"/>
      <c r="B74" s="9"/>
      <c r="C74" s="9"/>
      <c r="D74" s="9"/>
      <c r="E74" s="49"/>
      <c r="F74" s="32"/>
      <c r="G74" s="9"/>
      <c r="H74" s="4"/>
      <c r="J74" s="4"/>
      <c r="K74" s="4"/>
      <c r="N74" s="4"/>
    </row>
    <row r="75" spans="1:14" s="1" customFormat="1" ht="23.25">
      <c r="A75" s="9"/>
      <c r="B75" s="9"/>
      <c r="C75" s="9"/>
      <c r="D75" s="9"/>
      <c r="E75" s="32"/>
      <c r="F75" s="32"/>
      <c r="G75" s="9"/>
      <c r="H75" s="4"/>
      <c r="J75" s="4"/>
      <c r="K75" s="4"/>
      <c r="M75" s="5"/>
      <c r="N75" s="4"/>
    </row>
    <row r="76" spans="1:14" s="1" customFormat="1" ht="23.25">
      <c r="A76" s="9"/>
      <c r="B76" s="45" t="s">
        <v>60</v>
      </c>
      <c r="C76" s="24"/>
      <c r="D76" s="24"/>
      <c r="E76" s="45" t="s">
        <v>59</v>
      </c>
      <c r="F76" s="46"/>
      <c r="G76" s="24"/>
      <c r="H76" s="4"/>
      <c r="J76" s="4"/>
      <c r="K76" s="4"/>
    </row>
    <row r="77" spans="1:14" s="1" customFormat="1" ht="23.25">
      <c r="A77" s="38"/>
      <c r="B77" s="91" t="s">
        <v>75</v>
      </c>
      <c r="C77" s="91"/>
      <c r="D77" s="10"/>
      <c r="E77" s="10" t="s">
        <v>73</v>
      </c>
      <c r="F77" s="47"/>
      <c r="G77" s="24"/>
      <c r="H77" s="4"/>
      <c r="J77" s="4"/>
      <c r="K77" s="4"/>
    </row>
    <row r="78" spans="1:14" s="1" customFormat="1" ht="23.25">
      <c r="A78" s="9"/>
      <c r="B78" s="91" t="s">
        <v>74</v>
      </c>
      <c r="C78" s="91"/>
      <c r="D78" s="24"/>
      <c r="E78" s="48" t="s">
        <v>76</v>
      </c>
      <c r="F78" s="47"/>
      <c r="G78" s="24"/>
      <c r="H78" s="4"/>
      <c r="J78" s="4"/>
      <c r="K78" s="4"/>
    </row>
    <row r="79" spans="1:14" s="1" customFormat="1" ht="23.25">
      <c r="A79" s="9"/>
      <c r="B79" s="51"/>
      <c r="C79" s="51"/>
      <c r="D79" s="24"/>
      <c r="E79" s="48"/>
      <c r="F79" s="47"/>
      <c r="G79" s="24"/>
      <c r="H79" s="4"/>
      <c r="J79" s="4"/>
      <c r="K79" s="4"/>
    </row>
    <row r="80" spans="1:14" s="1" customFormat="1" ht="23.25">
      <c r="A80" s="9"/>
      <c r="B80" s="24"/>
      <c r="C80" s="24"/>
      <c r="D80" s="24"/>
      <c r="E80" s="46"/>
      <c r="F80" s="46"/>
      <c r="G80" s="24"/>
      <c r="H80" s="4"/>
      <c r="J80" s="54"/>
      <c r="K80" s="4"/>
    </row>
    <row r="81" spans="1:27" s="1" customFormat="1" ht="20.25">
      <c r="A81" s="7"/>
      <c r="B81" s="7"/>
      <c r="C81" s="7"/>
      <c r="D81" s="7"/>
      <c r="E81" s="7"/>
      <c r="F81" s="7"/>
      <c r="G81" s="7"/>
      <c r="H81" s="4"/>
      <c r="J81" s="55"/>
      <c r="K81" s="4"/>
    </row>
    <row r="82" spans="1:27" s="4" customFormat="1" ht="20.25">
      <c r="A82" s="7"/>
      <c r="B82" s="7"/>
      <c r="C82" s="7"/>
      <c r="D82" s="7"/>
      <c r="E82" s="8"/>
      <c r="F82" s="7"/>
      <c r="G82" s="7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zoomScale="80" zoomScaleNormal="80" workbookViewId="0">
      <selection activeCell="E33" sqref="E33"/>
    </sheetView>
  </sheetViews>
  <sheetFormatPr baseColWidth="10" defaultColWidth="11.42578125" defaultRowHeight="15.75"/>
  <cols>
    <col min="1" max="1" width="19.7109375" style="1" customWidth="1"/>
    <col min="2" max="2" width="38.85546875" style="1" customWidth="1"/>
    <col min="3" max="3" width="4" style="1" customWidth="1"/>
    <col min="4" max="4" width="36.140625" style="1" customWidth="1"/>
    <col min="5" max="5" width="37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>
      <c r="A4" s="92" t="s">
        <v>0</v>
      </c>
      <c r="B4" s="92"/>
      <c r="C4" s="92"/>
      <c r="D4" s="92"/>
      <c r="E4" s="92"/>
      <c r="F4" s="92"/>
    </row>
    <row r="5" spans="1:10" ht="20.25">
      <c r="A5" s="93" t="s">
        <v>1</v>
      </c>
      <c r="B5" s="93"/>
      <c r="C5" s="93"/>
      <c r="D5" s="93"/>
      <c r="E5" s="93"/>
      <c r="F5" s="93"/>
    </row>
    <row r="6" spans="1:10" ht="20.25">
      <c r="A6" s="93" t="s">
        <v>80</v>
      </c>
      <c r="B6" s="93"/>
      <c r="C6" s="93"/>
      <c r="D6" s="93"/>
      <c r="E6" s="93"/>
      <c r="F6" s="93"/>
    </row>
    <row r="7" spans="1:10" ht="20.25">
      <c r="A7" s="93" t="s">
        <v>2</v>
      </c>
      <c r="B7" s="93"/>
      <c r="C7" s="93"/>
      <c r="D7" s="93"/>
      <c r="E7" s="93"/>
      <c r="F7" s="93"/>
    </row>
    <row r="8" spans="1:10" ht="23.25">
      <c r="A8" s="9"/>
      <c r="B8" s="9"/>
      <c r="C8" s="9"/>
      <c r="D8" s="10"/>
      <c r="E8" s="9"/>
      <c r="F8" s="9"/>
    </row>
    <row r="9" spans="1:10" ht="23.25">
      <c r="A9" s="9"/>
      <c r="B9" s="9"/>
      <c r="C9" s="9"/>
      <c r="D9" s="10"/>
      <c r="E9" s="11">
        <v>45016</v>
      </c>
      <c r="F9" s="9"/>
    </row>
    <row r="10" spans="1:10" ht="23.25">
      <c r="A10" s="9"/>
      <c r="B10" s="13" t="s">
        <v>3</v>
      </c>
      <c r="C10" s="13"/>
      <c r="D10" s="9"/>
      <c r="E10" s="9"/>
      <c r="F10" s="9"/>
    </row>
    <row r="11" spans="1:10" ht="12" customHeight="1">
      <c r="A11" s="9"/>
      <c r="B11" s="13"/>
      <c r="C11" s="13"/>
      <c r="D11" s="9"/>
      <c r="E11" s="9"/>
      <c r="F11" s="9"/>
    </row>
    <row r="12" spans="1:10" ht="23.25">
      <c r="A12" s="9"/>
      <c r="B12" s="13" t="s">
        <v>4</v>
      </c>
      <c r="C12" s="13"/>
      <c r="D12" s="9"/>
      <c r="E12" s="14"/>
      <c r="F12" s="9"/>
    </row>
    <row r="13" spans="1:10" ht="23.25">
      <c r="A13" s="9"/>
      <c r="B13" s="9" t="s">
        <v>29</v>
      </c>
      <c r="C13" s="13" t="s">
        <v>6</v>
      </c>
      <c r="D13" s="9"/>
      <c r="E13" s="16">
        <v>94281716.170000002</v>
      </c>
      <c r="F13" s="17"/>
      <c r="H13" s="3"/>
    </row>
    <row r="14" spans="1:10" ht="18.75" hidden="1" customHeight="1">
      <c r="A14" s="9"/>
      <c r="B14" s="9" t="s">
        <v>56</v>
      </c>
      <c r="C14" s="13" t="s">
        <v>7</v>
      </c>
      <c r="D14" s="9"/>
      <c r="E14" s="16"/>
      <c r="F14" s="17"/>
    </row>
    <row r="15" spans="1:10" ht="23.25">
      <c r="A15" s="9"/>
      <c r="B15" s="9" t="s">
        <v>30</v>
      </c>
      <c r="C15" s="13" t="s">
        <v>8</v>
      </c>
      <c r="D15" s="9"/>
      <c r="E15" s="16">
        <v>10924924.17</v>
      </c>
      <c r="F15" s="17"/>
    </row>
    <row r="16" spans="1:10" ht="23.25">
      <c r="A16" s="9"/>
      <c r="B16" s="9" t="s">
        <v>5</v>
      </c>
      <c r="C16" s="9"/>
      <c r="D16" s="9"/>
      <c r="E16" s="16">
        <v>1539169.46</v>
      </c>
      <c r="F16" s="53"/>
      <c r="J16" s="5"/>
    </row>
    <row r="17" spans="1:14" ht="24" thickBot="1">
      <c r="A17" s="9"/>
      <c r="B17" s="13" t="s">
        <v>9</v>
      </c>
      <c r="C17" s="9"/>
      <c r="D17" s="9"/>
      <c r="E17" s="21">
        <f>+E13+E15+E16</f>
        <v>106745809.8</v>
      </c>
      <c r="F17" s="17"/>
      <c r="J17" s="5"/>
      <c r="N17" s="5"/>
    </row>
    <row r="18" spans="1:14" ht="24" thickTop="1">
      <c r="A18" s="9"/>
      <c r="B18" s="9"/>
      <c r="C18" s="9"/>
      <c r="D18" s="9"/>
      <c r="E18" s="16"/>
      <c r="F18" s="30"/>
      <c r="J18" s="5"/>
      <c r="N18" s="5"/>
    </row>
    <row r="19" spans="1:14" ht="23.25">
      <c r="A19" s="9"/>
      <c r="B19" s="13" t="s">
        <v>10</v>
      </c>
      <c r="C19" s="13"/>
      <c r="D19" s="9"/>
      <c r="E19" s="16"/>
      <c r="F19" s="30"/>
      <c r="I19" s="52"/>
      <c r="J19" s="5"/>
      <c r="N19" s="5"/>
    </row>
    <row r="20" spans="1:14" ht="23.25">
      <c r="A20" s="9"/>
      <c r="B20" s="9" t="s">
        <v>49</v>
      </c>
      <c r="C20" s="13" t="s">
        <v>11</v>
      </c>
      <c r="D20" s="9"/>
      <c r="E20" s="16">
        <v>907231453.96000004</v>
      </c>
      <c r="F20" s="25"/>
      <c r="I20" s="25"/>
      <c r="J20" s="5"/>
      <c r="N20" s="5"/>
    </row>
    <row r="21" spans="1:14" ht="23.25">
      <c r="A21" s="9"/>
      <c r="B21" s="9" t="s">
        <v>31</v>
      </c>
      <c r="C21" s="13" t="s">
        <v>12</v>
      </c>
      <c r="D21" s="9"/>
      <c r="E21" s="16">
        <v>163663847.5</v>
      </c>
      <c r="F21" s="26"/>
      <c r="I21" s="53"/>
      <c r="J21" s="5"/>
      <c r="N21" s="5"/>
    </row>
    <row r="22" spans="1:14" ht="23.25">
      <c r="A22" s="9"/>
      <c r="B22" s="9" t="s">
        <v>32</v>
      </c>
      <c r="C22" s="13" t="s">
        <v>13</v>
      </c>
      <c r="D22" s="9"/>
      <c r="E22" s="16">
        <v>-117743215.86</v>
      </c>
      <c r="F22" s="26"/>
      <c r="I22" s="53"/>
      <c r="J22" s="5"/>
      <c r="L22" s="5"/>
      <c r="N22" s="5"/>
    </row>
    <row r="23" spans="1:14" ht="18.75" hidden="1" customHeight="1">
      <c r="A23" s="9"/>
      <c r="B23" s="9" t="s">
        <v>48</v>
      </c>
      <c r="C23" s="13" t="s">
        <v>14</v>
      </c>
      <c r="D23" s="9"/>
      <c r="E23" s="16"/>
      <c r="F23" s="20"/>
      <c r="J23" s="5"/>
      <c r="L23" s="5"/>
      <c r="N23" s="5"/>
    </row>
    <row r="24" spans="1:14" ht="18.75" hidden="1" customHeight="1">
      <c r="A24" s="9"/>
      <c r="B24" s="9" t="s">
        <v>47</v>
      </c>
      <c r="C24" s="13" t="s">
        <v>15</v>
      </c>
      <c r="D24" s="9"/>
      <c r="E24" s="16"/>
      <c r="F24" s="20"/>
      <c r="J24" s="5"/>
      <c r="L24" s="5"/>
      <c r="N24" s="5"/>
    </row>
    <row r="25" spans="1:14" ht="23.25">
      <c r="A25" s="9"/>
      <c r="B25" s="9" t="s">
        <v>46</v>
      </c>
      <c r="C25" s="13" t="s">
        <v>21</v>
      </c>
      <c r="D25" s="9"/>
      <c r="E25" s="27">
        <v>0</v>
      </c>
      <c r="F25" s="16"/>
      <c r="H25" s="4"/>
      <c r="J25" s="5"/>
      <c r="L25" s="5"/>
      <c r="N25" s="5"/>
    </row>
    <row r="26" spans="1:14" ht="18.75" hidden="1" customHeight="1" thickTop="1">
      <c r="A26" s="9"/>
      <c r="B26" s="9" t="s">
        <v>45</v>
      </c>
      <c r="C26" s="9"/>
      <c r="D26" s="9"/>
      <c r="E26" s="16"/>
      <c r="F26" s="20"/>
      <c r="J26" s="5"/>
      <c r="L26" s="5"/>
      <c r="N26" s="5"/>
    </row>
    <row r="27" spans="1:14" ht="24" thickBot="1">
      <c r="A27" s="9"/>
      <c r="B27" s="13" t="s">
        <v>16</v>
      </c>
      <c r="C27" s="9"/>
      <c r="D27" s="9"/>
      <c r="E27" s="21">
        <f>+E20+E21+E22+E25</f>
        <v>953152085.60000002</v>
      </c>
      <c r="F27" s="28"/>
      <c r="J27" s="5"/>
      <c r="L27" s="5"/>
      <c r="N27" s="5"/>
    </row>
    <row r="28" spans="1:14" ht="11.25" customHeight="1" thickTop="1">
      <c r="A28" s="9"/>
      <c r="B28" s="13"/>
      <c r="C28" s="9"/>
      <c r="D28" s="9"/>
      <c r="E28" s="22"/>
      <c r="F28" s="24"/>
      <c r="J28" s="5"/>
      <c r="N28" s="5"/>
    </row>
    <row r="29" spans="1:14" ht="24" thickBot="1">
      <c r="A29" s="9"/>
      <c r="B29" s="13" t="s">
        <v>17</v>
      </c>
      <c r="C29" s="9"/>
      <c r="D29" s="9"/>
      <c r="E29" s="21">
        <f>+E17+E27</f>
        <v>1059897895.4</v>
      </c>
      <c r="F29" s="29"/>
      <c r="J29" s="5"/>
      <c r="N29" s="5"/>
    </row>
    <row r="30" spans="1:14" ht="14.25" customHeight="1" thickTop="1">
      <c r="A30" s="9"/>
      <c r="B30" s="9"/>
      <c r="C30" s="9"/>
      <c r="D30" s="9"/>
      <c r="E30" s="16"/>
      <c r="F30" s="24"/>
      <c r="J30" s="5"/>
      <c r="N30" s="5"/>
    </row>
    <row r="31" spans="1:14" ht="23.25">
      <c r="A31" s="9"/>
      <c r="B31" s="13" t="s">
        <v>18</v>
      </c>
      <c r="C31" s="9"/>
      <c r="D31" s="9"/>
      <c r="E31" s="16"/>
      <c r="F31" s="24"/>
      <c r="J31" s="5"/>
      <c r="N31" s="5"/>
    </row>
    <row r="32" spans="1:14" ht="23.25" customHeight="1">
      <c r="A32" s="9"/>
      <c r="B32" s="13"/>
      <c r="C32" s="9"/>
      <c r="D32" s="9"/>
      <c r="E32" s="16"/>
      <c r="F32" s="24"/>
      <c r="J32" s="5"/>
      <c r="N32" s="5"/>
    </row>
    <row r="33" spans="1:17" ht="23.25">
      <c r="A33" s="9"/>
      <c r="B33" s="61" t="s">
        <v>19</v>
      </c>
      <c r="C33" s="61"/>
      <c r="D33" s="38"/>
      <c r="E33" s="18"/>
      <c r="F33" s="24"/>
      <c r="N33" s="5"/>
    </row>
    <row r="34" spans="1:17" ht="23.25">
      <c r="A34" s="9"/>
      <c r="B34" s="61" t="s">
        <v>53</v>
      </c>
      <c r="C34" s="61" t="s">
        <v>22</v>
      </c>
      <c r="D34" s="38"/>
      <c r="E34" s="18"/>
      <c r="F34" s="24"/>
      <c r="J34" s="5"/>
      <c r="N34" s="5"/>
    </row>
    <row r="35" spans="1:17" ht="23.25">
      <c r="A35" s="9"/>
      <c r="B35" s="38" t="s">
        <v>52</v>
      </c>
      <c r="C35" s="61"/>
      <c r="D35" s="38"/>
      <c r="E35" s="18">
        <f>21830942.73+160884.81</f>
        <v>21991827.539999999</v>
      </c>
      <c r="F35" s="30"/>
      <c r="H35" s="59"/>
    </row>
    <row r="36" spans="1:17" ht="23.25">
      <c r="A36" s="9"/>
      <c r="B36" s="38" t="s">
        <v>69</v>
      </c>
      <c r="C36" s="61" t="s">
        <v>22</v>
      </c>
      <c r="D36" s="38"/>
      <c r="E36" s="18">
        <v>116000</v>
      </c>
      <c r="F36" s="30"/>
      <c r="N36" s="5"/>
      <c r="Q36" s="5"/>
    </row>
    <row r="37" spans="1:17" ht="18.75" hidden="1" customHeight="1">
      <c r="A37" s="9"/>
      <c r="B37" s="38" t="s">
        <v>55</v>
      </c>
      <c r="C37" s="61"/>
      <c r="D37" s="38"/>
      <c r="E37" s="18"/>
      <c r="F37" s="24"/>
    </row>
    <row r="38" spans="1:17" ht="18.75" hidden="1" customHeight="1">
      <c r="A38" s="9"/>
      <c r="B38" s="38" t="s">
        <v>44</v>
      </c>
      <c r="C38" s="61"/>
      <c r="D38" s="38"/>
      <c r="E38" s="18"/>
      <c r="F38" s="24"/>
      <c r="J38" s="5"/>
      <c r="O38" s="5"/>
    </row>
    <row r="39" spans="1:17" ht="18.75" hidden="1" customHeight="1">
      <c r="A39" s="9"/>
      <c r="B39" s="38" t="s">
        <v>43</v>
      </c>
      <c r="C39" s="61"/>
      <c r="D39" s="38"/>
      <c r="E39" s="18"/>
      <c r="F39" s="24"/>
      <c r="J39" s="5"/>
      <c r="O39" s="5"/>
    </row>
    <row r="40" spans="1:17" ht="18.75" hidden="1" customHeight="1">
      <c r="A40" s="9"/>
      <c r="B40" s="38" t="s">
        <v>20</v>
      </c>
      <c r="C40" s="61"/>
      <c r="D40" s="38"/>
      <c r="E40" s="18"/>
      <c r="F40" s="24"/>
      <c r="J40" s="5"/>
      <c r="O40" s="5"/>
    </row>
    <row r="41" spans="1:17" ht="18.75" hidden="1" customHeight="1">
      <c r="A41" s="9"/>
      <c r="B41" s="38" t="s">
        <v>42</v>
      </c>
      <c r="C41" s="61"/>
      <c r="D41" s="38"/>
      <c r="E41" s="62"/>
      <c r="F41" s="24"/>
      <c r="J41" s="5"/>
      <c r="O41" s="5"/>
    </row>
    <row r="42" spans="1:17" ht="18.75" customHeight="1">
      <c r="A42" s="9"/>
      <c r="B42" s="38" t="s">
        <v>62</v>
      </c>
      <c r="C42" s="61"/>
      <c r="D42" s="38"/>
      <c r="E42" s="62">
        <v>2639364.8200000003</v>
      </c>
      <c r="F42" s="46"/>
      <c r="J42" s="5"/>
      <c r="O42" s="5"/>
    </row>
    <row r="43" spans="1:17" ht="21.75" customHeight="1">
      <c r="A43" s="9"/>
      <c r="B43" s="38" t="s">
        <v>61</v>
      </c>
      <c r="C43" s="61"/>
      <c r="D43" s="38"/>
      <c r="E43" s="62">
        <v>2400643.5</v>
      </c>
      <c r="F43" s="46"/>
      <c r="H43" s="5"/>
      <c r="J43" s="5"/>
      <c r="O43" s="5"/>
    </row>
    <row r="44" spans="1:17" ht="23.25">
      <c r="A44" s="9"/>
      <c r="B44" s="61" t="s">
        <v>57</v>
      </c>
      <c r="C44" s="61"/>
      <c r="D44" s="38"/>
      <c r="E44" s="63">
        <f>SUM(E35:E43)</f>
        <v>27147835.859999999</v>
      </c>
      <c r="F44" s="29"/>
      <c r="J44" s="5"/>
      <c r="O44" s="5"/>
    </row>
    <row r="45" spans="1:17" ht="23.25">
      <c r="A45" s="9"/>
      <c r="B45" s="9"/>
      <c r="C45" s="13"/>
      <c r="D45" s="9"/>
      <c r="E45" s="16"/>
      <c r="F45" s="24"/>
      <c r="J45" s="5"/>
      <c r="O45" s="5"/>
    </row>
    <row r="46" spans="1:17" ht="23.25">
      <c r="A46" s="9"/>
      <c r="B46" s="61" t="s">
        <v>24</v>
      </c>
      <c r="C46" s="61" t="s">
        <v>23</v>
      </c>
      <c r="D46" s="38"/>
      <c r="E46" s="18"/>
      <c r="F46" s="24"/>
      <c r="O46" s="5"/>
    </row>
    <row r="47" spans="1:17" ht="23.25">
      <c r="A47" s="9"/>
      <c r="B47" s="64" t="s">
        <v>63</v>
      </c>
      <c r="C47" s="61"/>
      <c r="D47" s="38"/>
      <c r="E47" s="18"/>
      <c r="F47" s="46"/>
      <c r="H47" s="5"/>
      <c r="J47" s="5"/>
    </row>
    <row r="48" spans="1:17" ht="23.25">
      <c r="A48" s="9"/>
      <c r="B48" s="38" t="s">
        <v>52</v>
      </c>
      <c r="C48" s="61"/>
      <c r="D48" s="38"/>
      <c r="E48" s="18">
        <v>1460578.7199999997</v>
      </c>
      <c r="F48" s="35"/>
    </row>
    <row r="49" spans="1:12" s="1" customFormat="1" ht="18.75" hidden="1" customHeight="1">
      <c r="A49" s="9"/>
      <c r="B49" s="38" t="s">
        <v>54</v>
      </c>
      <c r="C49" s="61"/>
      <c r="D49" s="38"/>
      <c r="E49" s="18"/>
      <c r="F49" s="36"/>
      <c r="G49" s="4"/>
      <c r="I49" s="4"/>
    </row>
    <row r="50" spans="1:12" s="1" customFormat="1" ht="18.75" customHeight="1">
      <c r="A50" s="9"/>
      <c r="B50" s="38" t="s">
        <v>66</v>
      </c>
      <c r="C50" s="61"/>
      <c r="D50" s="38"/>
      <c r="E50" s="18">
        <v>25545000</v>
      </c>
      <c r="F50" s="35"/>
      <c r="G50" s="4"/>
      <c r="I50" s="4"/>
    </row>
    <row r="51" spans="1:12" s="1" customFormat="1" ht="23.25">
      <c r="A51" s="9"/>
      <c r="B51" s="38" t="s">
        <v>55</v>
      </c>
      <c r="C51" s="61"/>
      <c r="D51" s="38"/>
      <c r="E51" s="65">
        <v>25034362.34</v>
      </c>
      <c r="F51" s="37"/>
      <c r="G51" s="4"/>
      <c r="H51" s="5"/>
      <c r="I51" s="4"/>
    </row>
    <row r="52" spans="1:12" s="1" customFormat="1" ht="23.25" customHeight="1">
      <c r="A52" s="9"/>
      <c r="B52" s="64" t="s">
        <v>58</v>
      </c>
      <c r="C52" s="61"/>
      <c r="D52" s="38"/>
      <c r="E52" s="63">
        <f>+E48+E51+E50</f>
        <v>52039941.060000002</v>
      </c>
      <c r="F52" s="50"/>
      <c r="G52" s="4"/>
      <c r="H52" s="5"/>
      <c r="I52" s="4"/>
    </row>
    <row r="53" spans="1:12" s="1" customFormat="1" ht="23.25" hidden="1">
      <c r="A53" s="9"/>
      <c r="B53" s="38"/>
      <c r="C53" s="61"/>
      <c r="D53" s="38"/>
      <c r="E53" s="18"/>
      <c r="F53" s="36"/>
      <c r="G53" s="4"/>
      <c r="I53" s="4"/>
    </row>
    <row r="54" spans="1:12" s="1" customFormat="1" ht="18.75" hidden="1" customHeight="1" thickBot="1">
      <c r="A54" s="9"/>
      <c r="B54" s="38" t="s">
        <v>34</v>
      </c>
      <c r="C54" s="61" t="s">
        <v>25</v>
      </c>
      <c r="D54" s="38"/>
      <c r="E54" s="18">
        <v>0</v>
      </c>
      <c r="F54" s="36"/>
      <c r="G54" s="4"/>
      <c r="I54" s="4"/>
    </row>
    <row r="55" spans="1:12" s="1" customFormat="1" ht="18.75" hidden="1" customHeight="1">
      <c r="A55" s="9"/>
      <c r="B55" s="38" t="s">
        <v>41</v>
      </c>
      <c r="C55" s="61" t="s">
        <v>33</v>
      </c>
      <c r="D55" s="38"/>
      <c r="E55" s="18">
        <v>0</v>
      </c>
      <c r="F55" s="36"/>
      <c r="G55" s="4"/>
      <c r="I55" s="4"/>
    </row>
    <row r="56" spans="1:12" s="1" customFormat="1" ht="18.75" hidden="1" customHeight="1">
      <c r="A56" s="9"/>
      <c r="B56" s="38" t="s">
        <v>40</v>
      </c>
      <c r="C56" s="61" t="s">
        <v>35</v>
      </c>
      <c r="D56" s="38"/>
      <c r="E56" s="18">
        <v>0</v>
      </c>
      <c r="F56" s="36"/>
      <c r="G56" s="4"/>
      <c r="I56" s="4"/>
    </row>
    <row r="57" spans="1:12" s="1" customFormat="1" ht="18.75" hidden="1" customHeight="1">
      <c r="A57" s="9"/>
      <c r="B57" s="38" t="s">
        <v>39</v>
      </c>
      <c r="C57" s="38"/>
      <c r="D57" s="38"/>
      <c r="E57" s="18">
        <v>0</v>
      </c>
      <c r="F57" s="36"/>
      <c r="G57" s="4"/>
      <c r="I57" s="4"/>
    </row>
    <row r="58" spans="1:12" s="1" customFormat="1" ht="18.75" hidden="1" customHeight="1">
      <c r="A58" s="9"/>
      <c r="B58" s="38"/>
      <c r="C58" s="38"/>
      <c r="D58" s="38"/>
      <c r="E58" s="63">
        <f>SUM(E54:E57)</f>
        <v>0</v>
      </c>
      <c r="F58" s="36"/>
      <c r="G58" s="4"/>
      <c r="I58" s="4"/>
    </row>
    <row r="59" spans="1:12" s="1" customFormat="1" ht="23.25">
      <c r="A59" s="9"/>
      <c r="B59" s="38"/>
      <c r="C59" s="38"/>
      <c r="D59" s="38"/>
      <c r="E59" s="18"/>
      <c r="F59" s="35"/>
      <c r="G59" s="4">
        <f>+E70-E29</f>
        <v>0</v>
      </c>
      <c r="I59" s="4"/>
    </row>
    <row r="60" spans="1:12" s="1" customFormat="1" ht="24" thickBot="1">
      <c r="A60" s="9"/>
      <c r="B60" s="61" t="s">
        <v>26</v>
      </c>
      <c r="C60" s="38"/>
      <c r="D60" s="38"/>
      <c r="E60" s="66">
        <f>+E44+E52</f>
        <v>79187776.920000002</v>
      </c>
      <c r="F60" s="50"/>
      <c r="G60" s="4"/>
      <c r="H60" s="5"/>
      <c r="I60" s="4"/>
    </row>
    <row r="61" spans="1:12" s="1" customFormat="1" ht="21.75" customHeight="1" thickTop="1">
      <c r="A61" s="9"/>
      <c r="B61" s="9"/>
      <c r="C61" s="13"/>
      <c r="D61" s="9"/>
      <c r="E61" s="16"/>
      <c r="F61" s="46"/>
      <c r="G61" s="4"/>
      <c r="I61" s="4"/>
    </row>
    <row r="62" spans="1:12" s="1" customFormat="1" ht="23.25">
      <c r="A62" s="9"/>
      <c r="B62" s="13" t="s">
        <v>50</v>
      </c>
      <c r="C62" s="9"/>
      <c r="D62" s="9"/>
      <c r="E62" s="16"/>
      <c r="F62" s="46"/>
      <c r="G62" s="4"/>
      <c r="I62" s="4"/>
    </row>
    <row r="63" spans="1:12" s="1" customFormat="1" ht="23.25">
      <c r="A63" s="9"/>
      <c r="B63" s="13"/>
      <c r="C63" s="9"/>
      <c r="D63" s="9"/>
      <c r="E63" s="39"/>
      <c r="F63" s="24"/>
      <c r="G63" s="4"/>
      <c r="H63" s="6"/>
      <c r="I63" s="4"/>
    </row>
    <row r="64" spans="1:12" s="1" customFormat="1" ht="23.25">
      <c r="A64" s="9"/>
      <c r="B64" s="9" t="s">
        <v>36</v>
      </c>
      <c r="C64" s="9"/>
      <c r="D64" s="9"/>
      <c r="E64" s="40">
        <f>+E29-E60</f>
        <v>980710118.48000002</v>
      </c>
      <c r="F64" s="23"/>
      <c r="G64" s="4"/>
      <c r="H64" s="5"/>
      <c r="I64" s="4"/>
      <c r="L64" s="4"/>
    </row>
    <row r="65" spans="1:12" s="1" customFormat="1" ht="18.75" hidden="1" customHeight="1" thickTop="1">
      <c r="A65" s="9"/>
      <c r="B65" s="9" t="s">
        <v>27</v>
      </c>
      <c r="C65" s="9"/>
      <c r="D65" s="9"/>
      <c r="E65" s="39"/>
      <c r="F65" s="19"/>
      <c r="G65" s="4"/>
      <c r="I65" s="4"/>
      <c r="L65" s="4"/>
    </row>
    <row r="66" spans="1:12" s="1" customFormat="1" ht="18.75" hidden="1" customHeight="1" thickTop="1">
      <c r="A66" s="9"/>
      <c r="B66" s="9" t="s">
        <v>28</v>
      </c>
      <c r="C66" s="9"/>
      <c r="D66" s="9"/>
      <c r="E66" s="39"/>
      <c r="F66" s="19"/>
      <c r="G66" s="4"/>
      <c r="I66" s="4"/>
      <c r="L66" s="4"/>
    </row>
    <row r="67" spans="1:12" s="1" customFormat="1" ht="18.75" hidden="1" customHeight="1" thickBot="1">
      <c r="A67" s="9"/>
      <c r="B67" s="9" t="s">
        <v>38</v>
      </c>
      <c r="C67" s="9"/>
      <c r="D67" s="9"/>
      <c r="E67" s="39"/>
      <c r="F67" s="19"/>
      <c r="G67" s="4"/>
      <c r="I67" s="4"/>
      <c r="L67" s="4"/>
    </row>
    <row r="68" spans="1:12" s="1" customFormat="1" ht="24" thickBot="1">
      <c r="A68" s="9"/>
      <c r="B68" s="13" t="s">
        <v>51</v>
      </c>
      <c r="C68" s="13"/>
      <c r="D68" s="9"/>
      <c r="E68" s="41">
        <f>+E64</f>
        <v>980710118.48000002</v>
      </c>
      <c r="F68" s="23"/>
      <c r="G68" s="4"/>
      <c r="I68" s="4"/>
      <c r="L68" s="4"/>
    </row>
    <row r="69" spans="1:12" s="1" customFormat="1" ht="24" thickTop="1">
      <c r="A69" s="9"/>
      <c r="B69" s="9"/>
      <c r="C69" s="9"/>
      <c r="D69" s="9"/>
      <c r="E69" s="40"/>
      <c r="F69" s="19"/>
      <c r="G69" s="4"/>
      <c r="I69" s="4"/>
      <c r="L69" s="4"/>
    </row>
    <row r="70" spans="1:12" s="1" customFormat="1" ht="24" thickBot="1">
      <c r="A70" s="9"/>
      <c r="B70" s="13" t="s">
        <v>37</v>
      </c>
      <c r="C70" s="13"/>
      <c r="D70" s="9"/>
      <c r="E70" s="41">
        <f>+E60+E68</f>
        <v>1059897895.4</v>
      </c>
      <c r="F70" s="60"/>
      <c r="G70" s="4"/>
      <c r="I70" s="4"/>
      <c r="L70" s="4"/>
    </row>
    <row r="71" spans="1:12" s="1" customFormat="1" ht="24" thickTop="1">
      <c r="A71" s="9"/>
      <c r="B71" s="9"/>
      <c r="C71" s="9"/>
      <c r="D71" s="9"/>
      <c r="E71" s="42"/>
      <c r="F71" s="43"/>
      <c r="G71" s="4"/>
      <c r="I71" s="4"/>
      <c r="L71" s="4"/>
    </row>
    <row r="72" spans="1:12" s="1" customFormat="1" ht="23.25" hidden="1">
      <c r="A72" s="9"/>
      <c r="B72" s="9"/>
      <c r="C72" s="9"/>
      <c r="D72" s="9"/>
      <c r="E72" s="44">
        <f>+E29-E70</f>
        <v>0</v>
      </c>
      <c r="F72" s="9"/>
      <c r="G72" s="4"/>
      <c r="I72" s="4"/>
      <c r="L72" s="4"/>
    </row>
    <row r="73" spans="1:12" s="1" customFormat="1" ht="23.25" hidden="1">
      <c r="A73" s="9"/>
      <c r="B73" s="9"/>
      <c r="C73" s="9"/>
      <c r="D73" s="9"/>
      <c r="E73" s="44"/>
      <c r="F73" s="9"/>
      <c r="G73" s="4"/>
      <c r="I73" s="4"/>
      <c r="L73" s="4"/>
    </row>
    <row r="74" spans="1:12" s="1" customFormat="1" ht="23.25">
      <c r="A74" s="9"/>
      <c r="B74" s="9"/>
      <c r="C74" s="9"/>
      <c r="D74" s="9"/>
      <c r="E74" s="49"/>
      <c r="F74" s="9"/>
      <c r="G74" s="4"/>
      <c r="I74" s="4"/>
      <c r="L74" s="4"/>
    </row>
    <row r="75" spans="1:12" s="1" customFormat="1" ht="23.25">
      <c r="A75" s="9"/>
      <c r="B75" s="9"/>
      <c r="C75" s="9"/>
      <c r="D75" s="9"/>
      <c r="E75" s="32"/>
      <c r="F75" s="9"/>
      <c r="G75" s="4"/>
      <c r="I75" s="4"/>
      <c r="K75" s="5"/>
      <c r="L75" s="4"/>
    </row>
    <row r="76" spans="1:12" s="1" customFormat="1" ht="23.25">
      <c r="A76" s="9"/>
      <c r="B76" s="45" t="s">
        <v>60</v>
      </c>
      <c r="C76" s="24"/>
      <c r="D76" s="24"/>
      <c r="E76" s="45" t="s">
        <v>59</v>
      </c>
      <c r="F76" s="24"/>
      <c r="G76" s="4"/>
      <c r="I76" s="4"/>
    </row>
    <row r="77" spans="1:12" s="1" customFormat="1" ht="23.25">
      <c r="A77" s="38"/>
      <c r="B77" s="91" t="s">
        <v>79</v>
      </c>
      <c r="C77" s="91"/>
      <c r="D77" s="10"/>
      <c r="E77" s="10" t="s">
        <v>73</v>
      </c>
      <c r="F77" s="24"/>
      <c r="G77" s="4"/>
      <c r="I77" s="4"/>
    </row>
    <row r="78" spans="1:12" s="1" customFormat="1" ht="23.25">
      <c r="A78" s="9"/>
      <c r="B78" s="91" t="s">
        <v>78</v>
      </c>
      <c r="C78" s="91"/>
      <c r="D78" s="24"/>
      <c r="E78" s="48" t="s">
        <v>76</v>
      </c>
      <c r="F78" s="24"/>
      <c r="G78" s="4"/>
      <c r="I78" s="4"/>
    </row>
    <row r="79" spans="1:12" s="1" customFormat="1" ht="23.25">
      <c r="A79" s="9"/>
      <c r="B79" s="51"/>
      <c r="C79" s="51"/>
      <c r="D79" s="24"/>
      <c r="E79" s="48"/>
      <c r="F79" s="24"/>
      <c r="G79" s="4"/>
      <c r="I79" s="4"/>
    </row>
    <row r="80" spans="1:12" s="1" customFormat="1" ht="23.25">
      <c r="A80" s="9"/>
      <c r="B80" s="24"/>
      <c r="C80" s="24"/>
      <c r="D80" s="24"/>
      <c r="E80" s="46"/>
      <c r="F80" s="24"/>
      <c r="G80" s="4"/>
      <c r="I80" s="4"/>
    </row>
    <row r="81" spans="1:25" s="1" customFormat="1" ht="20.25">
      <c r="A81" s="7"/>
      <c r="B81" s="7"/>
      <c r="C81" s="7"/>
      <c r="D81" s="7"/>
      <c r="E81" s="7"/>
      <c r="F81" s="7"/>
      <c r="G81" s="4"/>
      <c r="I81" s="4"/>
    </row>
    <row r="82" spans="1:25" s="4" customFormat="1" ht="20.25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4"/>
  <sheetViews>
    <sheetView tabSelected="1" zoomScale="80" zoomScaleNormal="80" workbookViewId="0">
      <selection activeCell="F17" sqref="F17"/>
    </sheetView>
  </sheetViews>
  <sheetFormatPr baseColWidth="10" defaultColWidth="11.42578125" defaultRowHeight="15.75"/>
  <cols>
    <col min="1" max="1" width="12.140625" style="1" customWidth="1"/>
    <col min="2" max="2" width="38.85546875" style="1" customWidth="1"/>
    <col min="3" max="3" width="15.28515625" style="1" bestFit="1" customWidth="1"/>
    <col min="4" max="4" width="36.140625" style="1" customWidth="1"/>
    <col min="5" max="5" width="33.5703125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8" ht="25.5">
      <c r="A4" s="92" t="s">
        <v>0</v>
      </c>
      <c r="B4" s="92"/>
      <c r="C4" s="92"/>
      <c r="D4" s="92"/>
      <c r="E4" s="92"/>
      <c r="F4" s="92"/>
    </row>
    <row r="5" spans="1:8" ht="20.25">
      <c r="A5" s="93" t="s">
        <v>1</v>
      </c>
      <c r="B5" s="93"/>
      <c r="C5" s="93"/>
      <c r="D5" s="93"/>
      <c r="E5" s="93"/>
      <c r="F5" s="93"/>
    </row>
    <row r="6" spans="1:8" ht="20.25">
      <c r="A6" s="93" t="s">
        <v>85</v>
      </c>
      <c r="B6" s="93"/>
      <c r="C6" s="93"/>
      <c r="D6" s="93"/>
      <c r="E6" s="93"/>
      <c r="F6" s="93"/>
    </row>
    <row r="7" spans="1:8" ht="20.25">
      <c r="A7" s="93" t="s">
        <v>2</v>
      </c>
      <c r="B7" s="93"/>
      <c r="C7" s="93"/>
      <c r="D7" s="93"/>
      <c r="E7" s="93"/>
      <c r="F7" s="93"/>
    </row>
    <row r="8" spans="1:8" ht="23.25">
      <c r="A8" s="9"/>
      <c r="B8" s="9"/>
      <c r="C8" s="9"/>
      <c r="D8" s="10"/>
      <c r="E8" s="9"/>
      <c r="F8" s="9"/>
    </row>
    <row r="9" spans="1:8" ht="23.25">
      <c r="A9" s="9"/>
      <c r="B9" s="9"/>
      <c r="C9" s="9"/>
      <c r="D9" s="10"/>
      <c r="E9" s="11">
        <v>45138</v>
      </c>
      <c r="F9" s="9"/>
    </row>
    <row r="10" spans="1:8" ht="23.25">
      <c r="A10" s="9"/>
      <c r="B10" s="13" t="s">
        <v>3</v>
      </c>
      <c r="C10" s="13"/>
      <c r="D10" s="9"/>
      <c r="E10" s="9"/>
      <c r="F10" s="9"/>
    </row>
    <row r="11" spans="1:8" ht="12" customHeight="1">
      <c r="A11" s="9"/>
      <c r="B11" s="13"/>
      <c r="C11" s="13"/>
      <c r="D11" s="9"/>
      <c r="E11" s="9"/>
      <c r="F11" s="9"/>
    </row>
    <row r="12" spans="1:8" ht="23.25">
      <c r="A12" s="9"/>
      <c r="B12" s="13" t="s">
        <v>4</v>
      </c>
      <c r="C12" s="13"/>
      <c r="D12" s="9"/>
      <c r="E12" s="14"/>
      <c r="F12" s="9"/>
    </row>
    <row r="13" spans="1:8" ht="23.25">
      <c r="A13" s="9"/>
      <c r="B13" s="9" t="s">
        <v>29</v>
      </c>
      <c r="C13" s="13" t="s">
        <v>6</v>
      </c>
      <c r="D13" s="9"/>
      <c r="E13" s="16">
        <v>105114550.26000001</v>
      </c>
      <c r="F13" s="17"/>
      <c r="H13" s="3"/>
    </row>
    <row r="14" spans="1:8" ht="18.75" hidden="1" customHeight="1">
      <c r="A14" s="9"/>
      <c r="B14" s="9" t="s">
        <v>56</v>
      </c>
      <c r="C14" s="13" t="s">
        <v>7</v>
      </c>
      <c r="D14" s="9"/>
      <c r="E14" s="16"/>
      <c r="F14" s="17"/>
    </row>
    <row r="15" spans="1:8" ht="18.75" customHeight="1">
      <c r="A15" s="9"/>
      <c r="B15" s="87" t="s">
        <v>83</v>
      </c>
      <c r="C15" s="13"/>
      <c r="D15" s="9"/>
      <c r="E15" s="90">
        <v>70872170.359999999</v>
      </c>
      <c r="F15" s="17"/>
    </row>
    <row r="16" spans="1:8" ht="23.25">
      <c r="A16" s="9"/>
      <c r="B16" s="9" t="s">
        <v>30</v>
      </c>
      <c r="C16" s="13" t="s">
        <v>8</v>
      </c>
      <c r="D16" s="9"/>
      <c r="E16" s="31">
        <v>15034644.75</v>
      </c>
      <c r="F16" s="17"/>
    </row>
    <row r="17" spans="1:14" ht="23.25">
      <c r="A17" s="9"/>
      <c r="B17" s="9" t="s">
        <v>5</v>
      </c>
      <c r="C17" s="9"/>
      <c r="D17" s="9"/>
      <c r="E17" s="16">
        <v>459690.77</v>
      </c>
      <c r="F17" s="53"/>
      <c r="J17" s="5"/>
    </row>
    <row r="18" spans="1:14" ht="24" thickBot="1">
      <c r="A18" s="9"/>
      <c r="B18" s="13" t="s">
        <v>9</v>
      </c>
      <c r="C18" s="9"/>
      <c r="D18" s="9"/>
      <c r="E18" s="21">
        <f>SUM(E13:E17)</f>
        <v>191481056.14000002</v>
      </c>
      <c r="F18" s="17"/>
      <c r="J18" s="5"/>
      <c r="N18" s="5"/>
    </row>
    <row r="19" spans="1:14" ht="24" thickTop="1">
      <c r="A19" s="9"/>
      <c r="B19" s="9"/>
      <c r="C19" s="9"/>
      <c r="D19" s="9"/>
      <c r="E19" s="16"/>
      <c r="F19" s="30"/>
      <c r="J19" s="5"/>
      <c r="N19" s="5"/>
    </row>
    <row r="20" spans="1:14" ht="23.25">
      <c r="A20" s="9"/>
      <c r="B20" s="13" t="s">
        <v>10</v>
      </c>
      <c r="C20" s="13"/>
      <c r="D20" s="9"/>
      <c r="E20" s="16"/>
      <c r="F20" s="30"/>
      <c r="I20" s="52"/>
      <c r="J20" s="5"/>
      <c r="N20" s="5"/>
    </row>
    <row r="21" spans="1:14" ht="23.25">
      <c r="A21" s="9"/>
      <c r="B21" s="9" t="s">
        <v>49</v>
      </c>
      <c r="C21" s="13" t="s">
        <v>11</v>
      </c>
      <c r="D21" s="9"/>
      <c r="E21" s="31">
        <v>898783908.80999994</v>
      </c>
      <c r="F21" s="25"/>
      <c r="I21" s="25"/>
      <c r="J21" s="5"/>
      <c r="N21" s="5"/>
    </row>
    <row r="22" spans="1:14" ht="23.25">
      <c r="A22" s="9"/>
      <c r="B22" s="9" t="s">
        <v>31</v>
      </c>
      <c r="C22" s="13" t="s">
        <v>12</v>
      </c>
      <c r="D22" s="9"/>
      <c r="E22" s="31">
        <v>174832282.80000001</v>
      </c>
      <c r="F22" s="26"/>
      <c r="I22" s="53"/>
      <c r="J22" s="5"/>
      <c r="N22" s="5"/>
    </row>
    <row r="23" spans="1:14" ht="23.25">
      <c r="A23" s="9"/>
      <c r="B23" s="9" t="s">
        <v>32</v>
      </c>
      <c r="C23" s="13" t="s">
        <v>13</v>
      </c>
      <c r="D23" s="9"/>
      <c r="E23" s="31">
        <v>-122573137.90000001</v>
      </c>
      <c r="F23" s="26"/>
      <c r="I23" s="53"/>
      <c r="J23" s="5"/>
      <c r="L23" s="5"/>
      <c r="N23" s="5"/>
    </row>
    <row r="24" spans="1:14" ht="18.75" hidden="1" customHeight="1">
      <c r="A24" s="9"/>
      <c r="B24" s="9" t="s">
        <v>48</v>
      </c>
      <c r="C24" s="13" t="s">
        <v>14</v>
      </c>
      <c r="D24" s="9"/>
      <c r="E24" s="16"/>
      <c r="F24" s="20"/>
      <c r="J24" s="5"/>
      <c r="L24" s="5"/>
      <c r="N24" s="5"/>
    </row>
    <row r="25" spans="1:14" ht="18.75" hidden="1" customHeight="1">
      <c r="A25" s="9"/>
      <c r="B25" s="9" t="s">
        <v>47</v>
      </c>
      <c r="C25" s="13" t="s">
        <v>15</v>
      </c>
      <c r="D25" s="9"/>
      <c r="E25" s="16"/>
      <c r="F25" s="20"/>
      <c r="J25" s="5"/>
      <c r="L25" s="5"/>
      <c r="N25" s="5"/>
    </row>
    <row r="26" spans="1:14" ht="23.25">
      <c r="A26" s="9"/>
      <c r="B26" s="9" t="s">
        <v>46</v>
      </c>
      <c r="C26" s="13" t="s">
        <v>21</v>
      </c>
      <c r="D26" s="9"/>
      <c r="E26" s="27">
        <v>0</v>
      </c>
      <c r="F26" s="16"/>
      <c r="H26" s="4"/>
      <c r="J26" s="5"/>
      <c r="L26" s="5"/>
      <c r="N26" s="5"/>
    </row>
    <row r="27" spans="1:14" ht="18.75" hidden="1" customHeight="1" thickTop="1">
      <c r="A27" s="9"/>
      <c r="B27" s="9" t="s">
        <v>45</v>
      </c>
      <c r="C27" s="9"/>
      <c r="D27" s="9"/>
      <c r="E27" s="16"/>
      <c r="F27" s="20"/>
      <c r="J27" s="5"/>
      <c r="L27" s="5"/>
      <c r="N27" s="5"/>
    </row>
    <row r="28" spans="1:14" ht="24" thickBot="1">
      <c r="A28" s="9"/>
      <c r="B28" s="13" t="s">
        <v>16</v>
      </c>
      <c r="C28" s="9"/>
      <c r="D28" s="9"/>
      <c r="E28" s="21">
        <f>SUM(E21:E26)</f>
        <v>951043053.70999992</v>
      </c>
      <c r="F28" s="28"/>
      <c r="J28" s="5"/>
      <c r="L28" s="5"/>
      <c r="N28" s="5"/>
    </row>
    <row r="29" spans="1:14" ht="11.25" customHeight="1" thickTop="1">
      <c r="A29" s="9"/>
      <c r="B29" s="13"/>
      <c r="C29" s="9"/>
      <c r="D29" s="9"/>
      <c r="E29" s="22"/>
      <c r="F29" s="24"/>
      <c r="J29" s="5"/>
      <c r="N29" s="5"/>
    </row>
    <row r="30" spans="1:14" ht="24" thickBot="1">
      <c r="A30" s="9"/>
      <c r="B30" s="13" t="s">
        <v>17</v>
      </c>
      <c r="C30" s="9"/>
      <c r="D30" s="9"/>
      <c r="E30" s="21">
        <f>SUM(E18+E28)</f>
        <v>1142524109.8499999</v>
      </c>
      <c r="F30" s="29"/>
      <c r="J30" s="5"/>
      <c r="N30" s="5"/>
    </row>
    <row r="31" spans="1:14" ht="14.25" customHeight="1" thickTop="1">
      <c r="A31" s="9"/>
      <c r="B31" s="9"/>
      <c r="C31" s="9"/>
      <c r="D31" s="9"/>
      <c r="E31" s="16"/>
      <c r="F31" s="24"/>
      <c r="J31" s="5"/>
      <c r="N31" s="5"/>
    </row>
    <row r="32" spans="1:14" ht="23.25">
      <c r="A32" s="9"/>
      <c r="B32" s="13" t="s">
        <v>18</v>
      </c>
      <c r="C32" s="9"/>
      <c r="D32" s="9"/>
      <c r="E32" s="16"/>
      <c r="F32" s="24"/>
      <c r="J32" s="5"/>
      <c r="N32" s="5"/>
    </row>
    <row r="33" spans="1:17" ht="23.25" customHeight="1">
      <c r="A33" s="9"/>
      <c r="B33" s="13"/>
      <c r="C33" s="9"/>
      <c r="D33" s="9"/>
      <c r="E33" s="16"/>
      <c r="F33" s="24"/>
      <c r="J33" s="5"/>
      <c r="N33" s="5"/>
    </row>
    <row r="34" spans="1:17" ht="23.25">
      <c r="A34" s="9"/>
      <c r="B34" s="13" t="s">
        <v>19</v>
      </c>
      <c r="C34" s="13"/>
      <c r="D34" s="9"/>
      <c r="E34" s="16"/>
      <c r="F34" s="24"/>
      <c r="N34" s="5"/>
    </row>
    <row r="35" spans="1:17" ht="23.25">
      <c r="A35" s="9"/>
      <c r="B35" s="13" t="s">
        <v>53</v>
      </c>
      <c r="C35" s="13" t="s">
        <v>22</v>
      </c>
      <c r="D35" s="9"/>
      <c r="E35" s="16"/>
      <c r="F35" s="24"/>
      <c r="J35" s="5"/>
      <c r="N35" s="5"/>
    </row>
    <row r="36" spans="1:17" ht="23.25">
      <c r="A36" s="9"/>
      <c r="B36" s="9" t="s">
        <v>52</v>
      </c>
      <c r="C36" s="13"/>
      <c r="D36" s="9"/>
      <c r="E36" s="31">
        <f>25318121.12+315722.31</f>
        <v>25633843.43</v>
      </c>
      <c r="F36" s="30"/>
      <c r="H36" s="59"/>
    </row>
    <row r="37" spans="1:17" ht="23.25">
      <c r="A37" s="9"/>
      <c r="B37" s="9" t="s">
        <v>84</v>
      </c>
      <c r="C37" s="13"/>
      <c r="D37" s="9"/>
      <c r="E37" s="31">
        <v>9985024.0600000005</v>
      </c>
      <c r="F37" s="30"/>
      <c r="H37" s="59"/>
    </row>
    <row r="38" spans="1:17" ht="23.25">
      <c r="A38" s="9"/>
      <c r="B38" s="9" t="s">
        <v>69</v>
      </c>
      <c r="C38" s="13" t="s">
        <v>22</v>
      </c>
      <c r="D38" s="9"/>
      <c r="E38" s="31">
        <v>292000</v>
      </c>
      <c r="F38" s="30"/>
      <c r="N38" s="5"/>
      <c r="Q38" s="5"/>
    </row>
    <row r="39" spans="1:17" ht="18.75" hidden="1" customHeight="1">
      <c r="A39" s="9"/>
      <c r="B39" s="9" t="s">
        <v>55</v>
      </c>
      <c r="C39" s="13"/>
      <c r="D39" s="9"/>
      <c r="E39" s="31"/>
      <c r="F39" s="24"/>
    </row>
    <row r="40" spans="1:17" ht="18.75" hidden="1" customHeight="1">
      <c r="A40" s="9"/>
      <c r="B40" s="9" t="s">
        <v>44</v>
      </c>
      <c r="C40" s="13"/>
      <c r="D40" s="9"/>
      <c r="E40" s="31"/>
      <c r="F40" s="24"/>
      <c r="J40" s="5"/>
      <c r="O40" s="5"/>
    </row>
    <row r="41" spans="1:17" ht="18.75" hidden="1" customHeight="1">
      <c r="A41" s="9"/>
      <c r="B41" s="9" t="s">
        <v>43</v>
      </c>
      <c r="C41" s="13"/>
      <c r="D41" s="9"/>
      <c r="E41" s="31"/>
      <c r="F41" s="24"/>
      <c r="J41" s="5"/>
      <c r="O41" s="5"/>
    </row>
    <row r="42" spans="1:17" ht="18.75" hidden="1" customHeight="1">
      <c r="A42" s="9"/>
      <c r="B42" s="9" t="s">
        <v>20</v>
      </c>
      <c r="C42" s="13"/>
      <c r="D42" s="9"/>
      <c r="E42" s="31"/>
      <c r="F42" s="24"/>
      <c r="J42" s="5"/>
      <c r="O42" s="5"/>
    </row>
    <row r="43" spans="1:17" ht="18.75" hidden="1" customHeight="1">
      <c r="A43" s="9"/>
      <c r="B43" s="9" t="s">
        <v>42</v>
      </c>
      <c r="C43" s="13"/>
      <c r="D43" s="9"/>
      <c r="E43" s="81"/>
      <c r="F43" s="24"/>
      <c r="J43" s="5"/>
      <c r="O43" s="5"/>
    </row>
    <row r="44" spans="1:17" ht="18.75" customHeight="1">
      <c r="A44" s="9"/>
      <c r="B44" s="9" t="s">
        <v>62</v>
      </c>
      <c r="C44" s="13"/>
      <c r="D44" s="9"/>
      <c r="E44" s="81">
        <v>32302.720000000001</v>
      </c>
      <c r="F44" s="46"/>
      <c r="J44" s="5"/>
      <c r="O44" s="5"/>
    </row>
    <row r="45" spans="1:17" ht="21.75" customHeight="1">
      <c r="A45" s="9"/>
      <c r="B45" s="9" t="s">
        <v>61</v>
      </c>
      <c r="C45" s="13"/>
      <c r="D45" s="9"/>
      <c r="E45" s="81">
        <v>2284893.44</v>
      </c>
      <c r="F45" s="46"/>
      <c r="H45" s="5"/>
      <c r="J45" s="5"/>
      <c r="O45" s="5"/>
    </row>
    <row r="46" spans="1:17" ht="23.25">
      <c r="A46" s="9"/>
      <c r="B46" s="13" t="s">
        <v>57</v>
      </c>
      <c r="C46" s="13"/>
      <c r="D46" s="9"/>
      <c r="E46" s="33">
        <f>SUM(E36:E45)</f>
        <v>38228063.649999999</v>
      </c>
      <c r="F46" s="29"/>
      <c r="J46" s="5"/>
      <c r="O46" s="5"/>
    </row>
    <row r="47" spans="1:17" ht="23.25">
      <c r="A47" s="9"/>
      <c r="B47" s="9"/>
      <c r="C47" s="13"/>
      <c r="D47" s="9"/>
      <c r="E47" s="16"/>
      <c r="F47" s="24"/>
      <c r="J47" s="5"/>
      <c r="O47" s="5"/>
    </row>
    <row r="48" spans="1:17" ht="23.25">
      <c r="A48" s="9"/>
      <c r="B48" s="13" t="s">
        <v>24</v>
      </c>
      <c r="C48" s="13" t="s">
        <v>23</v>
      </c>
      <c r="D48" s="9"/>
      <c r="E48" s="16"/>
      <c r="F48" s="24"/>
      <c r="O48" s="5"/>
    </row>
    <row r="49" spans="1:10" ht="23.25">
      <c r="A49" s="9"/>
      <c r="B49" s="34" t="s">
        <v>63</v>
      </c>
      <c r="C49" s="13"/>
      <c r="D49" s="9"/>
      <c r="E49" s="16"/>
      <c r="F49" s="46"/>
      <c r="H49" s="5"/>
      <c r="J49" s="5"/>
    </row>
    <row r="50" spans="1:10" ht="23.25">
      <c r="A50" s="9"/>
      <c r="B50" s="9" t="s">
        <v>52</v>
      </c>
      <c r="C50" s="13"/>
      <c r="D50" s="9"/>
      <c r="E50" s="16">
        <v>2162235.16</v>
      </c>
      <c r="F50" s="35"/>
    </row>
    <row r="51" spans="1:10" s="1" customFormat="1" ht="18.75" hidden="1" customHeight="1">
      <c r="A51" s="9"/>
      <c r="B51" s="9" t="s">
        <v>54</v>
      </c>
      <c r="C51" s="13"/>
      <c r="D51" s="9"/>
      <c r="E51" s="16"/>
      <c r="F51" s="36"/>
      <c r="G51" s="4"/>
      <c r="I51" s="4"/>
    </row>
    <row r="52" spans="1:10" s="1" customFormat="1" ht="18.75" customHeight="1">
      <c r="A52" s="9"/>
      <c r="B52" s="9" t="s">
        <v>66</v>
      </c>
      <c r="C52" s="13"/>
      <c r="D52" s="9"/>
      <c r="E52" s="16">
        <v>25545000</v>
      </c>
      <c r="F52" s="35"/>
      <c r="G52" s="4"/>
      <c r="I52" s="4"/>
    </row>
    <row r="53" spans="1:10" s="1" customFormat="1" ht="23.25">
      <c r="A53" s="9"/>
      <c r="B53" s="9" t="s">
        <v>55</v>
      </c>
      <c r="C53" s="13"/>
      <c r="D53" s="9"/>
      <c r="E53" s="31">
        <v>25034362.34</v>
      </c>
      <c r="F53" s="37"/>
      <c r="G53" s="4"/>
      <c r="H53" s="5"/>
      <c r="I53" s="4"/>
    </row>
    <row r="54" spans="1:10" s="1" customFormat="1" ht="23.25" customHeight="1">
      <c r="A54" s="9"/>
      <c r="B54" s="34" t="s">
        <v>58</v>
      </c>
      <c r="C54" s="13"/>
      <c r="D54" s="9"/>
      <c r="E54" s="33">
        <f>+E50+E53+E52</f>
        <v>52741597.5</v>
      </c>
      <c r="F54" s="50"/>
      <c r="G54" s="4"/>
      <c r="H54" s="5"/>
      <c r="I54" s="4"/>
    </row>
    <row r="55" spans="1:10" s="1" customFormat="1" ht="23.25" hidden="1">
      <c r="A55" s="9"/>
      <c r="B55" s="9"/>
      <c r="C55" s="13"/>
      <c r="D55" s="9"/>
      <c r="E55" s="16"/>
      <c r="F55" s="36"/>
      <c r="G55" s="4"/>
      <c r="I55" s="4"/>
    </row>
    <row r="56" spans="1:10" s="1" customFormat="1" ht="18.75" hidden="1" customHeight="1" thickBot="1">
      <c r="A56" s="9"/>
      <c r="B56" s="9" t="s">
        <v>34</v>
      </c>
      <c r="C56" s="13" t="s">
        <v>25</v>
      </c>
      <c r="D56" s="9"/>
      <c r="E56" s="16">
        <v>0</v>
      </c>
      <c r="F56" s="36"/>
      <c r="G56" s="4"/>
      <c r="I56" s="4"/>
    </row>
    <row r="57" spans="1:10" s="1" customFormat="1" ht="18.75" hidden="1" customHeight="1">
      <c r="A57" s="9"/>
      <c r="B57" s="9" t="s">
        <v>41</v>
      </c>
      <c r="C57" s="13" t="s">
        <v>33</v>
      </c>
      <c r="D57" s="9"/>
      <c r="E57" s="16">
        <v>0</v>
      </c>
      <c r="F57" s="36"/>
      <c r="G57" s="4"/>
      <c r="I57" s="4"/>
    </row>
    <row r="58" spans="1:10" s="1" customFormat="1" ht="18.75" hidden="1" customHeight="1">
      <c r="A58" s="9"/>
      <c r="B58" s="9" t="s">
        <v>40</v>
      </c>
      <c r="C58" s="13" t="s">
        <v>35</v>
      </c>
      <c r="D58" s="9"/>
      <c r="E58" s="16">
        <v>0</v>
      </c>
      <c r="F58" s="36"/>
      <c r="G58" s="4"/>
      <c r="I58" s="4"/>
    </row>
    <row r="59" spans="1:10" s="1" customFormat="1" ht="18.75" hidden="1" customHeight="1">
      <c r="A59" s="9"/>
      <c r="B59" s="9" t="s">
        <v>39</v>
      </c>
      <c r="C59" s="9"/>
      <c r="D59" s="9"/>
      <c r="E59" s="16">
        <v>0</v>
      </c>
      <c r="F59" s="36"/>
      <c r="G59" s="4"/>
      <c r="I59" s="4"/>
    </row>
    <row r="60" spans="1:10" s="1" customFormat="1" ht="18.75" hidden="1" customHeight="1">
      <c r="A60" s="9"/>
      <c r="B60" s="9"/>
      <c r="C60" s="9"/>
      <c r="D60" s="9"/>
      <c r="E60" s="33">
        <f>SUM(E56:E59)</f>
        <v>0</v>
      </c>
      <c r="F60" s="36"/>
      <c r="G60" s="4"/>
      <c r="I60" s="4"/>
    </row>
    <row r="61" spans="1:10" s="1" customFormat="1" ht="23.25">
      <c r="A61" s="9"/>
      <c r="B61" s="9"/>
      <c r="C61" s="9"/>
      <c r="D61" s="9"/>
      <c r="E61" s="16"/>
      <c r="F61" s="35"/>
      <c r="G61" s="4">
        <f>+E72-E30</f>
        <v>0</v>
      </c>
      <c r="H61" s="5"/>
      <c r="I61" s="4"/>
    </row>
    <row r="62" spans="1:10" s="1" customFormat="1" ht="24" thickBot="1">
      <c r="A62" s="9"/>
      <c r="B62" s="13" t="s">
        <v>26</v>
      </c>
      <c r="C62" s="9"/>
      <c r="D62" s="9"/>
      <c r="E62" s="21">
        <f>+E46+E54</f>
        <v>90969661.150000006</v>
      </c>
      <c r="F62" s="50"/>
      <c r="G62" s="4"/>
      <c r="H62" s="5"/>
      <c r="I62" s="4"/>
    </row>
    <row r="63" spans="1:10" s="1" customFormat="1" ht="21.75" customHeight="1" thickTop="1">
      <c r="A63" s="9"/>
      <c r="B63" s="9"/>
      <c r="C63" s="13"/>
      <c r="D63" s="9"/>
      <c r="E63" s="16"/>
      <c r="F63" s="46"/>
      <c r="G63" s="4"/>
      <c r="I63" s="4"/>
    </row>
    <row r="64" spans="1:10" s="1" customFormat="1" ht="23.25">
      <c r="A64" s="9"/>
      <c r="B64" s="13" t="s">
        <v>50</v>
      </c>
      <c r="C64" s="9"/>
      <c r="D64" s="9"/>
      <c r="E64" s="16"/>
      <c r="F64" s="46"/>
      <c r="G64" s="4"/>
      <c r="I64" s="4"/>
    </row>
    <row r="65" spans="1:12" s="1" customFormat="1" ht="23.25">
      <c r="A65" s="9"/>
      <c r="B65" s="13"/>
      <c r="C65" s="9"/>
      <c r="D65" s="9"/>
      <c r="E65" s="39"/>
      <c r="F65" s="24"/>
      <c r="G65" s="4"/>
      <c r="H65" s="6"/>
      <c r="I65" s="4"/>
    </row>
    <row r="66" spans="1:12" s="1" customFormat="1" ht="23.25">
      <c r="A66" s="9"/>
      <c r="B66" s="9" t="s">
        <v>36</v>
      </c>
      <c r="C66" s="9"/>
      <c r="D66" s="9"/>
      <c r="E66" s="40">
        <f>+E30-E62</f>
        <v>1051554448.6999999</v>
      </c>
      <c r="F66" s="23"/>
      <c r="G66" s="4"/>
      <c r="H66" s="5"/>
      <c r="I66" s="4"/>
      <c r="L66" s="4"/>
    </row>
    <row r="67" spans="1:12" s="1" customFormat="1" ht="18.75" hidden="1" customHeight="1" thickTop="1">
      <c r="A67" s="9"/>
      <c r="B67" s="9" t="s">
        <v>27</v>
      </c>
      <c r="C67" s="9"/>
      <c r="D67" s="9"/>
      <c r="E67" s="39"/>
      <c r="F67" s="19"/>
      <c r="G67" s="4"/>
      <c r="I67" s="4"/>
      <c r="L67" s="4"/>
    </row>
    <row r="68" spans="1:12" s="1" customFormat="1" ht="18.75" hidden="1" customHeight="1" thickTop="1">
      <c r="A68" s="9"/>
      <c r="B68" s="9" t="s">
        <v>28</v>
      </c>
      <c r="C68" s="9"/>
      <c r="D68" s="9"/>
      <c r="E68" s="39"/>
      <c r="F68" s="19"/>
      <c r="G68" s="4"/>
      <c r="I68" s="4"/>
      <c r="L68" s="4"/>
    </row>
    <row r="69" spans="1:12" s="1" customFormat="1" ht="18.75" hidden="1" customHeight="1" thickBot="1">
      <c r="A69" s="9"/>
      <c r="B69" s="9" t="s">
        <v>38</v>
      </c>
      <c r="C69" s="9"/>
      <c r="D69" s="9"/>
      <c r="E69" s="39"/>
      <c r="F69" s="19"/>
      <c r="G69" s="4"/>
      <c r="I69" s="4"/>
      <c r="L69" s="4"/>
    </row>
    <row r="70" spans="1:12" s="1" customFormat="1" ht="24" thickBot="1">
      <c r="A70" s="9"/>
      <c r="B70" s="13" t="s">
        <v>51</v>
      </c>
      <c r="C70" s="13"/>
      <c r="D70" s="9"/>
      <c r="E70" s="41">
        <f>+E66</f>
        <v>1051554448.6999999</v>
      </c>
      <c r="F70" s="23"/>
      <c r="G70" s="4"/>
      <c r="I70" s="4"/>
      <c r="L70" s="4"/>
    </row>
    <row r="71" spans="1:12" s="1" customFormat="1" ht="24" thickTop="1">
      <c r="A71" s="9"/>
      <c r="B71" s="9"/>
      <c r="C71" s="9"/>
      <c r="D71" s="9"/>
      <c r="E71" s="40"/>
      <c r="F71" s="19"/>
      <c r="G71" s="4"/>
      <c r="I71" s="4"/>
      <c r="L71" s="4"/>
    </row>
    <row r="72" spans="1:12" s="1" customFormat="1" ht="24" thickBot="1">
      <c r="A72" s="9"/>
      <c r="B72" s="13" t="s">
        <v>37</v>
      </c>
      <c r="C72" s="13"/>
      <c r="D72" s="9"/>
      <c r="E72" s="41">
        <f>+E62+E70</f>
        <v>1142524109.8499999</v>
      </c>
      <c r="F72" s="60"/>
      <c r="G72" s="4"/>
      <c r="I72" s="4"/>
      <c r="L72" s="4"/>
    </row>
    <row r="73" spans="1:12" s="1" customFormat="1" ht="24" thickTop="1">
      <c r="A73" s="9"/>
      <c r="B73" s="9"/>
      <c r="C73" s="9"/>
      <c r="D73" s="9"/>
      <c r="E73" s="42"/>
      <c r="F73" s="43"/>
      <c r="G73" s="4"/>
      <c r="I73" s="4"/>
      <c r="L73" s="4"/>
    </row>
    <row r="74" spans="1:12" s="1" customFormat="1" ht="23.25" hidden="1">
      <c r="A74" s="9"/>
      <c r="B74" s="9"/>
      <c r="C74" s="9"/>
      <c r="D74" s="9"/>
      <c r="E74" s="44">
        <f>+E30-E72</f>
        <v>0</v>
      </c>
      <c r="F74" s="9"/>
      <c r="G74" s="4"/>
      <c r="I74" s="4"/>
      <c r="L74" s="4"/>
    </row>
    <row r="75" spans="1:12" s="1" customFormat="1" ht="23.25" hidden="1">
      <c r="A75" s="9"/>
      <c r="B75" s="9"/>
      <c r="C75" s="9"/>
      <c r="D75" s="9"/>
      <c r="E75" s="44"/>
      <c r="F75" s="9"/>
      <c r="G75" s="4"/>
      <c r="I75" s="4"/>
      <c r="L75" s="4"/>
    </row>
    <row r="76" spans="1:12" s="1" customFormat="1" ht="23.25">
      <c r="A76" s="9"/>
      <c r="B76" s="9"/>
      <c r="C76" s="9"/>
      <c r="D76" s="9"/>
      <c r="E76" s="49"/>
      <c r="F76" s="9"/>
      <c r="G76" s="4"/>
      <c r="I76" s="4"/>
      <c r="L76" s="4"/>
    </row>
    <row r="77" spans="1:12" s="1" customFormat="1" ht="23.25">
      <c r="A77" s="9"/>
      <c r="B77" s="9"/>
      <c r="C77" s="9"/>
      <c r="D77" s="9"/>
      <c r="E77" s="32"/>
      <c r="F77" s="9"/>
      <c r="G77" s="4"/>
      <c r="I77" s="4"/>
      <c r="K77" s="5"/>
      <c r="L77" s="4"/>
    </row>
    <row r="78" spans="1:12" s="1" customFormat="1" ht="23.25">
      <c r="A78" s="9"/>
      <c r="B78" s="45" t="s">
        <v>60</v>
      </c>
      <c r="C78" s="24"/>
      <c r="D78" s="24"/>
      <c r="E78" s="45" t="s">
        <v>59</v>
      </c>
      <c r="F78" s="24"/>
      <c r="G78" s="4"/>
      <c r="I78" s="4"/>
    </row>
    <row r="79" spans="1:12" s="1" customFormat="1" ht="23.25">
      <c r="A79" s="38"/>
      <c r="B79" s="91" t="s">
        <v>87</v>
      </c>
      <c r="C79" s="91"/>
      <c r="D79" s="10"/>
      <c r="E79" s="10" t="s">
        <v>73</v>
      </c>
      <c r="F79" s="24"/>
      <c r="G79" s="4"/>
      <c r="I79" s="4"/>
    </row>
    <row r="80" spans="1:12" s="1" customFormat="1" ht="23.25">
      <c r="A80" s="9"/>
      <c r="B80" s="91" t="s">
        <v>86</v>
      </c>
      <c r="C80" s="91"/>
      <c r="D80" s="24"/>
      <c r="E80" s="48" t="s">
        <v>81</v>
      </c>
      <c r="F80" s="24"/>
      <c r="G80" s="4"/>
      <c r="I80" s="4"/>
    </row>
    <row r="81" spans="1:25" s="1" customFormat="1" ht="23.25">
      <c r="A81" s="9"/>
      <c r="B81" s="51"/>
      <c r="C81" s="51"/>
      <c r="D81" s="24"/>
      <c r="E81" s="48"/>
      <c r="F81" s="24"/>
      <c r="G81" s="4"/>
      <c r="I81" s="4"/>
    </row>
    <row r="82" spans="1:25" s="1" customFormat="1" ht="23.25">
      <c r="A82" s="9"/>
      <c r="B82" s="24"/>
      <c r="C82" s="24"/>
      <c r="D82" s="24"/>
      <c r="E82" s="46"/>
      <c r="F82" s="24"/>
      <c r="G82" s="4"/>
      <c r="I82" s="4"/>
    </row>
    <row r="83" spans="1:25" s="1" customFormat="1" ht="20.25">
      <c r="A83" s="7"/>
      <c r="B83" s="7"/>
      <c r="C83" s="7"/>
      <c r="D83" s="7"/>
      <c r="E83" s="7"/>
      <c r="F83" s="7"/>
      <c r="G83" s="4"/>
      <c r="I83" s="4"/>
    </row>
    <row r="84" spans="1:25" s="4" customFormat="1" ht="20.25">
      <c r="A84" s="7"/>
      <c r="B84" s="7"/>
      <c r="C84" s="7"/>
      <c r="D84" s="7"/>
      <c r="E84" s="8"/>
      <c r="F84" s="7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</sheetData>
  <mergeCells count="6">
    <mergeCell ref="B80:C80"/>
    <mergeCell ref="A4:F4"/>
    <mergeCell ref="A5:F5"/>
    <mergeCell ref="A6:F6"/>
    <mergeCell ref="A7:F7"/>
    <mergeCell ref="B79:C79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8"/>
  <sheetViews>
    <sheetView zoomScale="80" zoomScaleNormal="80" workbookViewId="0">
      <selection activeCell="S21" sqref="S21"/>
    </sheetView>
  </sheetViews>
  <sheetFormatPr baseColWidth="10" defaultColWidth="11.42578125" defaultRowHeight="15.75"/>
  <cols>
    <col min="1" max="1" width="3" style="1" customWidth="1"/>
    <col min="2" max="2" width="36.5703125" style="1" customWidth="1"/>
    <col min="3" max="3" width="12" style="1" hidden="1" customWidth="1"/>
    <col min="4" max="4" width="29.7109375" style="1" customWidth="1"/>
    <col min="5" max="5" width="27.5703125" style="1" customWidth="1"/>
    <col min="6" max="6" width="2.5703125" style="1" customWidth="1"/>
    <col min="7" max="7" width="39.28515625" style="1" customWidth="1"/>
    <col min="8" max="8" width="7.5703125" style="2" customWidth="1"/>
    <col min="9" max="9" width="26.42578125" style="2" customWidth="1"/>
    <col min="10" max="10" width="1.28515625" style="78" customWidth="1"/>
    <col min="11" max="11" width="27.85546875" style="2" customWidth="1"/>
    <col min="12" max="12" width="1" style="2" customWidth="1"/>
    <col min="13" max="13" width="27.42578125" style="2" customWidth="1"/>
    <col min="14" max="14" width="5.42578125" style="2" customWidth="1"/>
    <col min="15" max="15" width="27" style="2" bestFit="1" customWidth="1"/>
    <col min="16" max="16" width="3.140625" style="2" customWidth="1"/>
    <col min="17" max="17" width="27.7109375" style="2" customWidth="1"/>
    <col min="18" max="18" width="2.5703125" style="2" customWidth="1"/>
    <col min="19" max="19" width="27" style="2" customWidth="1"/>
    <col min="20" max="20" width="2.7109375" style="2" customWidth="1"/>
    <col min="21" max="21" width="26.42578125" style="2" customWidth="1"/>
    <col min="22" max="16384" width="11.42578125" style="2"/>
  </cols>
  <sheetData>
    <row r="1" spans="1:21">
      <c r="H1" s="1"/>
      <c r="I1" s="1"/>
      <c r="J1" s="75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H2" s="1"/>
      <c r="I2" s="1"/>
      <c r="J2" s="75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5.5">
      <c r="H3" s="97" t="s">
        <v>0</v>
      </c>
      <c r="I3" s="97"/>
      <c r="J3" s="97"/>
      <c r="K3" s="97"/>
      <c r="L3" s="97"/>
      <c r="M3" s="97"/>
      <c r="N3" s="1"/>
      <c r="O3" s="1"/>
      <c r="P3" s="1"/>
      <c r="Q3" s="1"/>
      <c r="R3" s="1"/>
      <c r="S3" s="1"/>
      <c r="T3" s="1"/>
      <c r="U3" s="1"/>
    </row>
    <row r="4" spans="1:21" ht="25.5">
      <c r="H4" s="94" t="s">
        <v>72</v>
      </c>
      <c r="I4" s="94"/>
      <c r="J4" s="94"/>
      <c r="K4" s="94"/>
      <c r="L4" s="94"/>
      <c r="M4" s="94"/>
      <c r="N4" s="1"/>
      <c r="O4" s="1"/>
      <c r="P4" s="1"/>
      <c r="Q4" s="1"/>
      <c r="R4" s="1"/>
      <c r="S4" s="1"/>
      <c r="T4" s="1"/>
      <c r="U4" s="1"/>
    </row>
    <row r="5" spans="1:21" ht="20.25">
      <c r="H5" s="95" t="s">
        <v>64</v>
      </c>
      <c r="I5" s="95"/>
      <c r="J5" s="95"/>
      <c r="K5" s="95"/>
      <c r="L5" s="95"/>
      <c r="M5" s="95"/>
      <c r="N5" s="1"/>
      <c r="O5" s="1"/>
      <c r="P5" s="1"/>
      <c r="Q5" s="1"/>
      <c r="R5" s="1"/>
      <c r="S5" s="1"/>
      <c r="T5" s="1"/>
      <c r="U5" s="1"/>
    </row>
    <row r="6" spans="1:21">
      <c r="H6" s="96" t="s">
        <v>65</v>
      </c>
      <c r="I6" s="96"/>
      <c r="J6" s="96"/>
      <c r="K6" s="96"/>
      <c r="L6" s="96"/>
      <c r="M6" s="96"/>
      <c r="N6" s="1"/>
      <c r="O6" s="1"/>
      <c r="P6" s="1"/>
      <c r="Q6" s="1"/>
      <c r="R6" s="1"/>
      <c r="S6" s="1"/>
      <c r="T6" s="1"/>
      <c r="U6" s="1"/>
    </row>
    <row r="7" spans="1:21">
      <c r="H7" s="1"/>
      <c r="I7" s="1"/>
      <c r="J7" s="75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3.25">
      <c r="A8" s="9"/>
      <c r="B8" s="9"/>
      <c r="C8" s="9"/>
      <c r="D8" s="10"/>
      <c r="E8" s="10"/>
      <c r="F8" s="10"/>
      <c r="G8" s="9"/>
      <c r="H8" s="1"/>
      <c r="I8" s="1"/>
      <c r="J8" s="75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3.25">
      <c r="A9" s="9"/>
      <c r="B9" s="9"/>
      <c r="C9" s="9"/>
      <c r="D9" s="10"/>
      <c r="E9" s="58">
        <v>44896</v>
      </c>
      <c r="F9" s="12"/>
      <c r="G9" s="58">
        <v>44927</v>
      </c>
      <c r="H9" s="1"/>
      <c r="I9" s="58">
        <v>44985</v>
      </c>
      <c r="J9" s="76"/>
      <c r="K9" s="58">
        <v>44986</v>
      </c>
      <c r="L9" s="79"/>
      <c r="M9" s="58">
        <v>45017</v>
      </c>
      <c r="N9" s="79"/>
      <c r="O9" s="58">
        <v>45047</v>
      </c>
      <c r="P9" s="58"/>
      <c r="Q9" s="58">
        <v>45078</v>
      </c>
      <c r="R9" s="79"/>
      <c r="S9" s="58">
        <v>45108</v>
      </c>
      <c r="T9" s="79"/>
      <c r="U9" s="58" t="s">
        <v>70</v>
      </c>
    </row>
    <row r="10" spans="1:21" ht="23.25">
      <c r="A10" s="9"/>
      <c r="B10" s="13" t="s">
        <v>3</v>
      </c>
      <c r="C10" s="13"/>
      <c r="D10" s="9"/>
      <c r="E10" s="9"/>
      <c r="F10" s="9"/>
      <c r="G10" s="9"/>
      <c r="H10" s="1"/>
      <c r="I10" s="9"/>
      <c r="J10" s="77"/>
      <c r="K10" s="9"/>
      <c r="L10" s="9"/>
      <c r="M10" s="9"/>
      <c r="N10" s="9"/>
      <c r="O10" s="9"/>
      <c r="P10" s="9"/>
      <c r="Q10" s="9"/>
      <c r="R10" s="9"/>
      <c r="S10" s="9"/>
      <c r="T10" s="9"/>
      <c r="U10" s="1"/>
    </row>
    <row r="11" spans="1:21" ht="12" customHeight="1">
      <c r="A11" s="9"/>
      <c r="B11" s="13"/>
      <c r="C11" s="13"/>
      <c r="D11" s="9"/>
      <c r="E11" s="9"/>
      <c r="F11" s="9"/>
      <c r="G11" s="9"/>
      <c r="H11" s="1"/>
      <c r="I11" s="9"/>
      <c r="J11" s="77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</row>
    <row r="12" spans="1:21" ht="23.25">
      <c r="A12" s="9"/>
      <c r="B12" s="13" t="s">
        <v>4</v>
      </c>
      <c r="C12" s="13"/>
      <c r="D12" s="9"/>
      <c r="E12" s="14"/>
      <c r="F12" s="14"/>
      <c r="G12" s="14"/>
      <c r="H12" s="1"/>
      <c r="I12" s="14"/>
      <c r="J12" s="71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"/>
    </row>
    <row r="13" spans="1:21" ht="23.25">
      <c r="A13" s="9"/>
      <c r="B13" s="9" t="s">
        <v>29</v>
      </c>
      <c r="C13" s="13" t="s">
        <v>6</v>
      </c>
      <c r="D13" s="9"/>
      <c r="E13" s="16">
        <v>78938867.280000001</v>
      </c>
      <c r="F13" s="16"/>
      <c r="G13" s="16">
        <f>+'BG-ENE 23 '!E13</f>
        <v>83049518.489999995</v>
      </c>
      <c r="H13" s="1"/>
      <c r="I13" s="16" t="e">
        <f>+#REF!</f>
        <v>#REF!</v>
      </c>
      <c r="J13" s="68"/>
      <c r="K13" s="16">
        <f>+'BG-MARZ 23'!E13</f>
        <v>94281716.170000002</v>
      </c>
      <c r="L13" s="16"/>
      <c r="M13" s="18" t="e">
        <f>+#REF!</f>
        <v>#REF!</v>
      </c>
      <c r="N13" s="18"/>
      <c r="O13" s="18">
        <f>+'BG-JULIO '!E13</f>
        <v>105114550.26000001</v>
      </c>
      <c r="P13" s="18"/>
      <c r="Q13" s="18">
        <f>+'BG-JULIO '!E13</f>
        <v>105114550.26000001</v>
      </c>
      <c r="R13" s="18"/>
      <c r="S13" s="18">
        <f>+'BG-JULIO '!E13</f>
        <v>105114550.26000001</v>
      </c>
      <c r="T13" s="18"/>
      <c r="U13" s="32">
        <f>+E13-S13</f>
        <v>-26175682.980000004</v>
      </c>
    </row>
    <row r="14" spans="1:21" ht="18.75" hidden="1" customHeight="1">
      <c r="A14" s="9"/>
      <c r="B14" s="9" t="s">
        <v>56</v>
      </c>
      <c r="C14" s="13" t="s">
        <v>7</v>
      </c>
      <c r="D14" s="9"/>
      <c r="E14" s="16"/>
      <c r="F14" s="16"/>
      <c r="G14" s="16">
        <f>+'BG-ENE 23 '!E14</f>
        <v>0</v>
      </c>
      <c r="H14" s="1"/>
      <c r="I14" s="16" t="e">
        <f>+#REF!</f>
        <v>#REF!</v>
      </c>
      <c r="J14" s="68"/>
      <c r="K14" s="16" t="e">
        <f>+#REF!</f>
        <v>#REF!</v>
      </c>
      <c r="L14" s="16"/>
      <c r="M14" s="16" t="e">
        <f>+#REF!</f>
        <v>#REF!</v>
      </c>
      <c r="N14" s="16"/>
      <c r="O14" s="18" t="e">
        <f>+#REF!</f>
        <v>#REF!</v>
      </c>
      <c r="P14" s="18"/>
      <c r="Q14" s="18" t="e">
        <f>+#REF!</f>
        <v>#REF!</v>
      </c>
      <c r="R14" s="18"/>
      <c r="S14" s="18"/>
      <c r="T14" s="18"/>
      <c r="U14" s="32">
        <f t="shared" ref="U14:U17" si="0">+E14-S14</f>
        <v>0</v>
      </c>
    </row>
    <row r="15" spans="1:21" ht="18.75" customHeight="1">
      <c r="A15" s="85"/>
      <c r="B15" s="9" t="s">
        <v>83</v>
      </c>
      <c r="C15" s="13"/>
      <c r="D15" s="9"/>
      <c r="E15" s="16">
        <v>81209265.969999999</v>
      </c>
      <c r="F15" s="16"/>
      <c r="G15" s="16">
        <v>0</v>
      </c>
      <c r="H15" s="1"/>
      <c r="I15" s="16">
        <v>0</v>
      </c>
      <c r="J15" s="68"/>
      <c r="K15" s="16">
        <v>0</v>
      </c>
      <c r="L15" s="16"/>
      <c r="M15" s="16">
        <v>0</v>
      </c>
      <c r="N15" s="16"/>
      <c r="O15" s="18">
        <v>0</v>
      </c>
      <c r="P15" s="18"/>
      <c r="Q15" s="18">
        <v>70872170.359999999</v>
      </c>
      <c r="R15" s="18"/>
      <c r="S15" s="89">
        <f>+'BG-JULIO '!E15</f>
        <v>70872170.359999999</v>
      </c>
      <c r="T15" s="18"/>
      <c r="U15" s="32">
        <f t="shared" si="0"/>
        <v>10337095.609999999</v>
      </c>
    </row>
    <row r="16" spans="1:21" ht="23.25">
      <c r="A16" s="9"/>
      <c r="B16" s="9" t="s">
        <v>30</v>
      </c>
      <c r="C16" s="13" t="s">
        <v>8</v>
      </c>
      <c r="D16" s="9"/>
      <c r="E16" s="16">
        <v>16980220.68</v>
      </c>
      <c r="F16" s="16"/>
      <c r="G16" s="16">
        <f>+'BG-ENE 23 '!E15</f>
        <v>16663728.070000002</v>
      </c>
      <c r="H16" s="1"/>
      <c r="I16" s="16" t="e">
        <f>+#REF!</f>
        <v>#REF!</v>
      </c>
      <c r="J16" s="68"/>
      <c r="K16" s="16">
        <f>+'BG-MARZ 23'!E15</f>
        <v>10924924.17</v>
      </c>
      <c r="L16" s="16"/>
      <c r="M16" s="16" t="e">
        <f>+#REF!</f>
        <v>#REF!</v>
      </c>
      <c r="N16" s="16"/>
      <c r="O16" s="18" t="e">
        <f>+#REF!</f>
        <v>#REF!</v>
      </c>
      <c r="P16" s="18"/>
      <c r="Q16" s="18">
        <f>+'BG-JULIO '!E16</f>
        <v>15034644.75</v>
      </c>
      <c r="R16" s="18"/>
      <c r="S16" s="18">
        <f>+'BG-JULIO '!E16</f>
        <v>15034644.75</v>
      </c>
      <c r="T16" s="18"/>
      <c r="U16" s="32">
        <f t="shared" si="0"/>
        <v>1945575.9299999997</v>
      </c>
    </row>
    <row r="17" spans="1:21" ht="23.25">
      <c r="A17" s="9"/>
      <c r="B17" s="9" t="s">
        <v>5</v>
      </c>
      <c r="C17" s="9"/>
      <c r="D17" s="9"/>
      <c r="E17" s="16">
        <v>2333814.7000000002</v>
      </c>
      <c r="F17" s="16"/>
      <c r="G17" s="16">
        <f>+'BG-ENE 23 '!E16</f>
        <v>2059768.27</v>
      </c>
      <c r="H17" s="1"/>
      <c r="I17" s="16" t="e">
        <f>+#REF!</f>
        <v>#REF!</v>
      </c>
      <c r="J17" s="68"/>
      <c r="K17" s="16">
        <f>+'BG-MARZ 23'!E16</f>
        <v>1539169.46</v>
      </c>
      <c r="L17" s="16"/>
      <c r="M17" s="16" t="e">
        <f>+#REF!</f>
        <v>#REF!</v>
      </c>
      <c r="N17" s="16"/>
      <c r="O17" s="80" t="e">
        <f>+#REF!</f>
        <v>#REF!</v>
      </c>
      <c r="P17" s="18"/>
      <c r="Q17" s="80">
        <f>+'BG-JULIO '!E17</f>
        <v>459690.77</v>
      </c>
      <c r="R17" s="18"/>
      <c r="S17" s="80">
        <f>+'BG-JULIO '!E17</f>
        <v>459690.77</v>
      </c>
      <c r="T17" s="18"/>
      <c r="U17" s="32">
        <f t="shared" si="0"/>
        <v>1874123.9300000002</v>
      </c>
    </row>
    <row r="18" spans="1:21" ht="24" thickBot="1">
      <c r="A18" s="9"/>
      <c r="B18" s="13" t="s">
        <v>9</v>
      </c>
      <c r="C18" s="9"/>
      <c r="D18" s="9"/>
      <c r="E18" s="21">
        <f>SUM(E13:E17)</f>
        <v>179462168.63</v>
      </c>
      <c r="F18" s="22"/>
      <c r="G18" s="21">
        <f>SUM(G13:G17)</f>
        <v>101773014.83</v>
      </c>
      <c r="H18" s="1"/>
      <c r="I18" s="21" t="e">
        <f>SUM(I13:I17)</f>
        <v>#REF!</v>
      </c>
      <c r="J18" s="70"/>
      <c r="K18" s="21" t="e">
        <f>SUM(K13:K17)</f>
        <v>#REF!</v>
      </c>
      <c r="L18" s="22"/>
      <c r="M18" s="21" t="e">
        <f>SUM(M13:M17)</f>
        <v>#REF!</v>
      </c>
      <c r="N18" s="22"/>
      <c r="O18" s="21" t="e">
        <f>SUM(O13:O17)</f>
        <v>#REF!</v>
      </c>
      <c r="P18" s="67"/>
      <c r="Q18" s="21" t="e">
        <f>SUM(Q13:Q17)</f>
        <v>#REF!</v>
      </c>
      <c r="R18" s="67"/>
      <c r="S18" s="66">
        <f>SUM(S13:S17)</f>
        <v>191481056.14000002</v>
      </c>
      <c r="T18" s="67"/>
      <c r="U18" s="21">
        <f>SUM(U13:U17)</f>
        <v>-12018887.510000005</v>
      </c>
    </row>
    <row r="19" spans="1:21" ht="24" thickTop="1">
      <c r="A19" s="9"/>
      <c r="B19" s="9"/>
      <c r="C19" s="9"/>
      <c r="D19" s="9"/>
      <c r="E19" s="16"/>
      <c r="F19" s="16"/>
      <c r="G19" s="16"/>
      <c r="H19" s="1"/>
      <c r="I19" s="16"/>
      <c r="J19" s="6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"/>
    </row>
    <row r="20" spans="1:21" ht="23.25">
      <c r="A20" s="9"/>
      <c r="B20" s="13" t="s">
        <v>10</v>
      </c>
      <c r="C20" s="13"/>
      <c r="D20" s="9"/>
      <c r="E20" s="16"/>
      <c r="F20" s="16"/>
      <c r="G20" s="16"/>
      <c r="H20" s="1"/>
      <c r="I20" s="16"/>
      <c r="J20" s="6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"/>
    </row>
    <row r="21" spans="1:21" ht="23.25">
      <c r="A21" s="9"/>
      <c r="B21" s="9" t="s">
        <v>49</v>
      </c>
      <c r="C21" s="13" t="s">
        <v>11</v>
      </c>
      <c r="D21" s="9"/>
      <c r="E21" s="16">
        <v>832259730.92999995</v>
      </c>
      <c r="F21" s="16"/>
      <c r="G21" s="16">
        <f>+'BG-ENE 23 '!E20</f>
        <v>911632528.14999998</v>
      </c>
      <c r="H21" s="1"/>
      <c r="I21" s="16" t="e">
        <f>+#REF!</f>
        <v>#REF!</v>
      </c>
      <c r="J21" s="68"/>
      <c r="K21" s="16">
        <f>+'BG-MARZ 23'!E20</f>
        <v>907231453.96000004</v>
      </c>
      <c r="L21" s="16"/>
      <c r="M21" s="16" t="e">
        <f>+#REF!</f>
        <v>#REF!</v>
      </c>
      <c r="N21" s="16"/>
      <c r="O21" s="16">
        <f>+'BG-JULIO '!E21</f>
        <v>898783908.80999994</v>
      </c>
      <c r="P21" s="16"/>
      <c r="Q21" s="16">
        <v>827911738.45000005</v>
      </c>
      <c r="R21" s="16"/>
      <c r="S21" s="88">
        <f>+'BG-JULIO '!E21</f>
        <v>898783908.80999994</v>
      </c>
      <c r="T21" s="16"/>
      <c r="U21" s="32">
        <f>+E21-S21</f>
        <v>-66524177.879999995</v>
      </c>
    </row>
    <row r="22" spans="1:21" ht="23.25">
      <c r="A22" s="9"/>
      <c r="B22" s="9" t="s">
        <v>31</v>
      </c>
      <c r="C22" s="13" t="s">
        <v>12</v>
      </c>
      <c r="D22" s="9"/>
      <c r="E22" s="16">
        <v>163693017</v>
      </c>
      <c r="F22" s="16"/>
      <c r="G22" s="16">
        <f>+'BG-ENE 23 '!E21</f>
        <v>163693017</v>
      </c>
      <c r="H22" s="1"/>
      <c r="I22" s="16" t="e">
        <f>+#REF!</f>
        <v>#REF!</v>
      </c>
      <c r="J22" s="68"/>
      <c r="K22" s="16">
        <f>+'BG-MARZ 23'!E21</f>
        <v>163663847.5</v>
      </c>
      <c r="L22" s="16"/>
      <c r="M22" s="16" t="e">
        <f>+#REF!</f>
        <v>#REF!</v>
      </c>
      <c r="N22" s="16"/>
      <c r="O22" s="31">
        <v>169244685.63999999</v>
      </c>
      <c r="P22" s="31"/>
      <c r="Q22" s="31">
        <f>+'BG-JULIO '!E22</f>
        <v>174832282.80000001</v>
      </c>
      <c r="R22" s="16"/>
      <c r="S22" s="16">
        <f>+'BG-JULIO '!E22</f>
        <v>174832282.80000001</v>
      </c>
      <c r="T22" s="16"/>
      <c r="U22" s="32">
        <f t="shared" ref="U22:U26" si="1">+E22-S22</f>
        <v>-11139265.800000012</v>
      </c>
    </row>
    <row r="23" spans="1:21" ht="23.25">
      <c r="A23" s="9"/>
      <c r="B23" s="9" t="s">
        <v>32</v>
      </c>
      <c r="C23" s="13" t="s">
        <v>13</v>
      </c>
      <c r="D23" s="9"/>
      <c r="E23" s="16">
        <v>-116266064.33</v>
      </c>
      <c r="F23" s="16"/>
      <c r="G23" s="16">
        <f>+'BG-ENE 23 '!E22</f>
        <v>-116773073.16</v>
      </c>
      <c r="H23" s="1"/>
      <c r="I23" s="16" t="e">
        <f>+#REF!</f>
        <v>#REF!</v>
      </c>
      <c r="J23" s="68"/>
      <c r="K23" s="16">
        <f>+'BG-MARZ 23'!E22</f>
        <v>-117743215.86</v>
      </c>
      <c r="L23" s="16"/>
      <c r="M23" s="16" t="e">
        <f>+#REF!</f>
        <v>#REF!</v>
      </c>
      <c r="N23" s="16"/>
      <c r="O23" s="31">
        <f>+'BG-JULIO '!E23</f>
        <v>-122573137.90000001</v>
      </c>
      <c r="P23" s="31"/>
      <c r="Q23" s="31">
        <f>+'BG-JULIO '!E23</f>
        <v>-122573137.90000001</v>
      </c>
      <c r="R23" s="16"/>
      <c r="S23" s="16">
        <f>+'BG-JULIO '!E23</f>
        <v>-122573137.90000001</v>
      </c>
      <c r="T23" s="16"/>
      <c r="U23" s="32">
        <f t="shared" si="1"/>
        <v>6307073.5700000077</v>
      </c>
    </row>
    <row r="24" spans="1:21" ht="18.75" hidden="1" customHeight="1">
      <c r="A24" s="9"/>
      <c r="B24" s="9" t="s">
        <v>48</v>
      </c>
      <c r="C24" s="13" t="s">
        <v>14</v>
      </c>
      <c r="D24" s="9"/>
      <c r="E24" s="16">
        <v>0</v>
      </c>
      <c r="F24" s="16"/>
      <c r="G24" s="16">
        <f>+'BG-ENE 23 '!E23</f>
        <v>0</v>
      </c>
      <c r="H24" s="1"/>
      <c r="I24" s="16" t="e">
        <f>+#REF!</f>
        <v>#REF!</v>
      </c>
      <c r="J24" s="68"/>
      <c r="K24" s="16" t="e">
        <f>+#REF!</f>
        <v>#REF!</v>
      </c>
      <c r="L24" s="16"/>
      <c r="M24" s="16" t="e">
        <f>+#REF!</f>
        <v>#REF!</v>
      </c>
      <c r="N24" s="16"/>
      <c r="O24" s="16" t="e">
        <f>+#REF!</f>
        <v>#REF!</v>
      </c>
      <c r="P24" s="16"/>
      <c r="Q24" s="16" t="e">
        <f>+#REF!</f>
        <v>#REF!</v>
      </c>
      <c r="R24" s="16"/>
      <c r="S24" s="16"/>
      <c r="T24" s="16"/>
      <c r="U24" s="32">
        <f t="shared" si="1"/>
        <v>0</v>
      </c>
    </row>
    <row r="25" spans="1:21" ht="18.75" hidden="1" customHeight="1">
      <c r="A25" s="9"/>
      <c r="B25" s="9" t="s">
        <v>47</v>
      </c>
      <c r="C25" s="13" t="s">
        <v>15</v>
      </c>
      <c r="D25" s="9"/>
      <c r="E25" s="16">
        <v>0</v>
      </c>
      <c r="F25" s="16"/>
      <c r="G25" s="16">
        <f>+'BG-ENE 23 '!E24</f>
        <v>0</v>
      </c>
      <c r="H25" s="1"/>
      <c r="I25" s="16" t="e">
        <f>+#REF!</f>
        <v>#REF!</v>
      </c>
      <c r="J25" s="68"/>
      <c r="K25" s="16" t="e">
        <f>+#REF!</f>
        <v>#REF!</v>
      </c>
      <c r="L25" s="16"/>
      <c r="M25" s="16" t="e">
        <f>+#REF!</f>
        <v>#REF!</v>
      </c>
      <c r="N25" s="16"/>
      <c r="O25" s="16" t="e">
        <f>+#REF!</f>
        <v>#REF!</v>
      </c>
      <c r="P25" s="16"/>
      <c r="Q25" s="16" t="e">
        <f>+#REF!</f>
        <v>#REF!</v>
      </c>
      <c r="R25" s="16"/>
      <c r="S25" s="16"/>
      <c r="T25" s="16"/>
      <c r="U25" s="32">
        <f t="shared" si="1"/>
        <v>0</v>
      </c>
    </row>
    <row r="26" spans="1:21" ht="23.25">
      <c r="A26" s="9"/>
      <c r="B26" s="9" t="s">
        <v>46</v>
      </c>
      <c r="C26" s="13" t="s">
        <v>21</v>
      </c>
      <c r="D26" s="9"/>
      <c r="E26" s="16">
        <v>0</v>
      </c>
      <c r="F26" s="16"/>
      <c r="G26" s="16">
        <f>+'BG-ENE 23 '!E25</f>
        <v>0</v>
      </c>
      <c r="H26" s="1"/>
      <c r="I26" s="16" t="e">
        <f>+#REF!</f>
        <v>#REF!</v>
      </c>
      <c r="J26" s="68"/>
      <c r="K26" s="16">
        <f>+'BG-MARZ 23'!E25</f>
        <v>0</v>
      </c>
      <c r="L26" s="16"/>
      <c r="M26" s="16" t="e">
        <f>+#REF!</f>
        <v>#REF!</v>
      </c>
      <c r="N26" s="16"/>
      <c r="O26" s="27" t="e">
        <f>+#REF!</f>
        <v>#REF!</v>
      </c>
      <c r="P26" s="16"/>
      <c r="Q26" s="27" t="e">
        <f>+#REF!</f>
        <v>#REF!</v>
      </c>
      <c r="R26" s="16"/>
      <c r="S26" s="27">
        <f>+'BG-JULIO '!E26</f>
        <v>0</v>
      </c>
      <c r="T26" s="16"/>
      <c r="U26" s="83">
        <f t="shared" si="1"/>
        <v>0</v>
      </c>
    </row>
    <row r="27" spans="1:21" ht="18.75" hidden="1" customHeight="1" thickBot="1">
      <c r="A27" s="9"/>
      <c r="B27" s="9" t="s">
        <v>45</v>
      </c>
      <c r="C27" s="9"/>
      <c r="D27" s="9"/>
      <c r="E27" s="16"/>
      <c r="F27" s="16"/>
      <c r="G27" s="16">
        <f>+'BG-ENE 23 '!E26</f>
        <v>0</v>
      </c>
      <c r="H27" s="1"/>
      <c r="I27" s="16">
        <v>0</v>
      </c>
      <c r="J27" s="68"/>
      <c r="K27" s="16">
        <v>1</v>
      </c>
      <c r="L27" s="16"/>
      <c r="M27" s="16" t="e">
        <f>+#REF!</f>
        <v>#REF!</v>
      </c>
      <c r="N27" s="16"/>
      <c r="O27" s="16" t="e">
        <f>+#REF!</f>
        <v>#REF!</v>
      </c>
      <c r="P27" s="16"/>
      <c r="Q27" s="16" t="e">
        <f>+#REF!</f>
        <v>#REF!</v>
      </c>
      <c r="R27" s="16"/>
      <c r="S27" s="16"/>
      <c r="T27" s="16"/>
      <c r="U27" s="32" t="e">
        <f t="shared" ref="U27" si="2">+E27-Q27</f>
        <v>#REF!</v>
      </c>
    </row>
    <row r="28" spans="1:21" ht="24" thickBot="1">
      <c r="A28" s="9"/>
      <c r="B28" s="13" t="s">
        <v>16</v>
      </c>
      <c r="C28" s="9"/>
      <c r="D28" s="9"/>
      <c r="E28" s="21">
        <f>+E21+E22+E23+E26</f>
        <v>879686683.5999999</v>
      </c>
      <c r="F28" s="22"/>
      <c r="G28" s="21">
        <f>+G21+G22+G23+G26</f>
        <v>958552471.99000013</v>
      </c>
      <c r="H28" s="1"/>
      <c r="I28" s="21" t="e">
        <f>+I21+I22+I23+I26</f>
        <v>#REF!</v>
      </c>
      <c r="J28" s="70"/>
      <c r="K28" s="21">
        <f>+K21+K22+K23+K26</f>
        <v>953152085.60000002</v>
      </c>
      <c r="L28" s="22"/>
      <c r="M28" s="21" t="e">
        <f>+#REF!</f>
        <v>#REF!</v>
      </c>
      <c r="N28" s="22"/>
      <c r="O28" s="69" t="e">
        <f>SUM(O21:O27)</f>
        <v>#REF!</v>
      </c>
      <c r="P28" s="22"/>
      <c r="Q28" s="69" t="e">
        <f>SUM(Q21:Q27)</f>
        <v>#REF!</v>
      </c>
      <c r="R28" s="22"/>
      <c r="S28" s="69">
        <f>SUM(S21:S27)</f>
        <v>951043053.70999992</v>
      </c>
      <c r="T28" s="22"/>
      <c r="U28" s="84">
        <f>+E28-S28</f>
        <v>-71356370.110000014</v>
      </c>
    </row>
    <row r="29" spans="1:21" ht="11.25" customHeight="1" thickTop="1">
      <c r="A29" s="9"/>
      <c r="B29" s="13"/>
      <c r="C29" s="9"/>
      <c r="D29" s="9"/>
      <c r="E29" s="22"/>
      <c r="F29" s="22"/>
      <c r="G29" s="22"/>
      <c r="H29" s="1"/>
      <c r="I29" s="22"/>
      <c r="J29" s="70"/>
      <c r="K29" s="22"/>
      <c r="L29" s="22"/>
      <c r="M29" s="16"/>
      <c r="N29" s="16"/>
      <c r="O29" s="16"/>
      <c r="P29" s="16"/>
      <c r="Q29" s="16"/>
      <c r="R29" s="16"/>
      <c r="S29" s="16"/>
      <c r="T29" s="16"/>
      <c r="U29" s="1"/>
    </row>
    <row r="30" spans="1:21" ht="24" thickBot="1">
      <c r="A30" s="9"/>
      <c r="B30" s="13" t="s">
        <v>17</v>
      </c>
      <c r="C30" s="9"/>
      <c r="D30" s="9"/>
      <c r="E30" s="69">
        <f>+E18+E28</f>
        <v>1059148852.2299999</v>
      </c>
      <c r="F30" s="22"/>
      <c r="G30" s="69">
        <f>+G18+G28</f>
        <v>1060325486.8200002</v>
      </c>
      <c r="H30" s="1"/>
      <c r="I30" s="69" t="e">
        <f>+I18+I28</f>
        <v>#REF!</v>
      </c>
      <c r="J30" s="70"/>
      <c r="K30" s="69" t="e">
        <f>+K18+K28</f>
        <v>#REF!</v>
      </c>
      <c r="L30" s="22"/>
      <c r="M30" s="69" t="e">
        <f>+#REF!</f>
        <v>#REF!</v>
      </c>
      <c r="N30" s="22"/>
      <c r="O30" s="69" t="e">
        <f>+O18+O28</f>
        <v>#REF!</v>
      </c>
      <c r="P30" s="22"/>
      <c r="Q30" s="69" t="e">
        <f>+Q18+Q28</f>
        <v>#REF!</v>
      </c>
      <c r="R30" s="22">
        <f t="shared" ref="R30:U30" si="3">+R18+R28</f>
        <v>0</v>
      </c>
      <c r="S30" s="69">
        <f>+S18+S28</f>
        <v>1142524109.8499999</v>
      </c>
      <c r="T30" s="22"/>
      <c r="U30" s="69">
        <f t="shared" si="3"/>
        <v>-83375257.62000002</v>
      </c>
    </row>
    <row r="31" spans="1:21" ht="14.25" customHeight="1" thickTop="1">
      <c r="A31" s="9"/>
      <c r="B31" s="9"/>
      <c r="C31" s="9"/>
      <c r="D31" s="9"/>
      <c r="E31" s="16"/>
      <c r="F31" s="16"/>
      <c r="G31" s="16"/>
      <c r="H31" s="1"/>
      <c r="I31" s="16"/>
      <c r="J31" s="68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"/>
    </row>
    <row r="32" spans="1:21" ht="23.25">
      <c r="A32" s="9"/>
      <c r="B32" s="13" t="s">
        <v>18</v>
      </c>
      <c r="C32" s="9"/>
      <c r="D32" s="9"/>
      <c r="E32" s="16"/>
      <c r="F32" s="16"/>
      <c r="G32" s="16"/>
      <c r="H32" s="1"/>
      <c r="I32" s="16"/>
      <c r="J32" s="6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"/>
    </row>
    <row r="33" spans="1:21" ht="23.25" customHeight="1">
      <c r="A33" s="9"/>
      <c r="B33" s="13"/>
      <c r="C33" s="9"/>
      <c r="D33" s="9"/>
      <c r="E33" s="16"/>
      <c r="F33" s="16"/>
      <c r="G33" s="16"/>
      <c r="H33" s="1"/>
      <c r="I33" s="16"/>
      <c r="J33" s="68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"/>
    </row>
    <row r="34" spans="1:21" ht="23.25">
      <c r="A34" s="9"/>
      <c r="B34" s="13" t="s">
        <v>19</v>
      </c>
      <c r="C34" s="13"/>
      <c r="D34" s="9"/>
      <c r="E34" s="16"/>
      <c r="F34" s="16"/>
      <c r="G34" s="16"/>
      <c r="H34" s="1"/>
      <c r="I34" s="16"/>
      <c r="J34" s="68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"/>
    </row>
    <row r="35" spans="1:21" ht="23.25">
      <c r="A35" s="9"/>
      <c r="B35" s="13" t="s">
        <v>53</v>
      </c>
      <c r="C35" s="13" t="s">
        <v>22</v>
      </c>
      <c r="D35" s="9"/>
      <c r="E35" s="16"/>
      <c r="F35" s="16"/>
      <c r="G35" s="16"/>
      <c r="H35" s="1"/>
      <c r="I35" s="16"/>
      <c r="J35" s="68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"/>
    </row>
    <row r="36" spans="1:21" ht="23.25">
      <c r="A36" s="9"/>
      <c r="B36" s="9" t="s">
        <v>52</v>
      </c>
      <c r="C36" s="13"/>
      <c r="D36" s="9"/>
      <c r="E36" s="16">
        <v>12016303.960000001</v>
      </c>
      <c r="F36" s="16"/>
      <c r="G36" s="16">
        <f>+'BG-ENE 23 '!E35</f>
        <v>11958601.84</v>
      </c>
      <c r="H36" s="1"/>
      <c r="I36" s="16" t="e">
        <f>+#REF!</f>
        <v>#REF!</v>
      </c>
      <c r="J36" s="68"/>
      <c r="K36" s="16">
        <f>+'BG-MARZ 23'!E35</f>
        <v>21991827.539999999</v>
      </c>
      <c r="L36" s="16"/>
      <c r="M36" s="16" t="e">
        <f>+#REF!</f>
        <v>#REF!</v>
      </c>
      <c r="N36" s="16"/>
      <c r="O36" s="16">
        <f>+'BG-JULIO '!E36</f>
        <v>25633843.43</v>
      </c>
      <c r="P36" s="16"/>
      <c r="Q36" s="16">
        <f>+'BG-JULIO '!E36</f>
        <v>25633843.43</v>
      </c>
      <c r="R36" s="16"/>
      <c r="S36" s="16">
        <f>+'BG-JULIO '!E36</f>
        <v>25633843.43</v>
      </c>
      <c r="T36" s="16"/>
      <c r="U36" s="32">
        <f>-E36-S36</f>
        <v>-37650147.390000001</v>
      </c>
    </row>
    <row r="37" spans="1:21" ht="23.25">
      <c r="A37" s="9"/>
      <c r="B37" s="9" t="s">
        <v>84</v>
      </c>
      <c r="C37" s="13"/>
      <c r="D37" s="9"/>
      <c r="E37" s="16">
        <v>9045659.5999999996</v>
      </c>
      <c r="F37" s="16"/>
      <c r="G37" s="16">
        <v>0</v>
      </c>
      <c r="H37" s="1"/>
      <c r="I37" s="16">
        <v>0</v>
      </c>
      <c r="J37" s="68"/>
      <c r="K37" s="16">
        <v>0</v>
      </c>
      <c r="L37" s="16"/>
      <c r="M37" s="16">
        <v>0</v>
      </c>
      <c r="N37" s="16"/>
      <c r="O37" s="16">
        <v>0</v>
      </c>
      <c r="P37" s="16"/>
      <c r="Q37" s="16">
        <v>10377154.710000001</v>
      </c>
      <c r="R37" s="16"/>
      <c r="S37" s="16">
        <f>+'BG-JULIO '!E37</f>
        <v>9985024.0600000005</v>
      </c>
      <c r="T37" s="16"/>
      <c r="U37" s="32">
        <f t="shared" ref="U37:U45" si="4">-E37-S37</f>
        <v>-19030683.66</v>
      </c>
    </row>
    <row r="38" spans="1:21" ht="23.25">
      <c r="A38" s="9"/>
      <c r="B38" s="9" t="s">
        <v>54</v>
      </c>
      <c r="C38" s="13" t="s">
        <v>22</v>
      </c>
      <c r="D38" s="9"/>
      <c r="E38" s="16">
        <v>132207.33000000002</v>
      </c>
      <c r="F38" s="16"/>
      <c r="G38" s="16">
        <f>+'BG-ENE 23 '!E36</f>
        <v>148671.47999999998</v>
      </c>
      <c r="H38" s="1"/>
      <c r="I38" s="16" t="e">
        <f>+#REF!</f>
        <v>#REF!</v>
      </c>
      <c r="J38" s="68"/>
      <c r="K38" s="16">
        <f>+'BG-MARZ 23'!E36</f>
        <v>116000</v>
      </c>
      <c r="L38" s="16"/>
      <c r="M38" s="16" t="e">
        <f>+#REF!</f>
        <v>#REF!</v>
      </c>
      <c r="N38" s="16"/>
      <c r="O38" s="16">
        <f>+'BG-JULIO '!E38</f>
        <v>292000</v>
      </c>
      <c r="P38" s="16"/>
      <c r="Q38" s="16">
        <f>+'BG-JULIO '!E38</f>
        <v>292000</v>
      </c>
      <c r="R38" s="16"/>
      <c r="S38" s="16">
        <f>+'BG-JULIO '!E38</f>
        <v>292000</v>
      </c>
      <c r="T38" s="16"/>
      <c r="U38" s="32">
        <f t="shared" si="4"/>
        <v>-424207.33</v>
      </c>
    </row>
    <row r="39" spans="1:21" ht="18.75" hidden="1" customHeight="1">
      <c r="A39" s="9"/>
      <c r="B39" s="9" t="s">
        <v>55</v>
      </c>
      <c r="C39" s="13"/>
      <c r="D39" s="9"/>
      <c r="E39" s="16">
        <v>0</v>
      </c>
      <c r="F39" s="16"/>
      <c r="G39" s="16">
        <f>+'BG-ENE 23 '!E37</f>
        <v>0</v>
      </c>
      <c r="H39" s="1"/>
      <c r="I39" s="16" t="e">
        <f>+#REF!</f>
        <v>#REF!</v>
      </c>
      <c r="J39" s="68"/>
      <c r="K39" s="16" t="e">
        <f>+#REF!</f>
        <v>#REF!</v>
      </c>
      <c r="L39" s="16"/>
      <c r="M39" s="16" t="e">
        <f>+#REF!</f>
        <v>#REF!</v>
      </c>
      <c r="N39" s="16"/>
      <c r="O39" s="16" t="e">
        <f>+#REF!</f>
        <v>#REF!</v>
      </c>
      <c r="P39" s="16"/>
      <c r="Q39" s="16" t="e">
        <f>+#REF!</f>
        <v>#REF!</v>
      </c>
      <c r="R39" s="16"/>
      <c r="S39" s="16"/>
      <c r="T39" s="16"/>
      <c r="U39" s="32">
        <f t="shared" si="4"/>
        <v>0</v>
      </c>
    </row>
    <row r="40" spans="1:21" ht="18.75" hidden="1" customHeight="1">
      <c r="A40" s="9"/>
      <c r="B40" s="9" t="s">
        <v>44</v>
      </c>
      <c r="C40" s="13"/>
      <c r="D40" s="9"/>
      <c r="E40" s="16">
        <v>0</v>
      </c>
      <c r="F40" s="16"/>
      <c r="G40" s="16">
        <f>+'BG-ENE 23 '!E38</f>
        <v>0</v>
      </c>
      <c r="H40" s="1"/>
      <c r="I40" s="16" t="e">
        <f>+#REF!</f>
        <v>#REF!</v>
      </c>
      <c r="J40" s="68"/>
      <c r="K40" s="16" t="e">
        <f>+#REF!</f>
        <v>#REF!</v>
      </c>
      <c r="L40" s="16"/>
      <c r="M40" s="16" t="e">
        <f>+#REF!</f>
        <v>#REF!</v>
      </c>
      <c r="N40" s="16"/>
      <c r="O40" s="16" t="e">
        <f>+#REF!</f>
        <v>#REF!</v>
      </c>
      <c r="P40" s="16"/>
      <c r="Q40" s="16" t="e">
        <f>+#REF!</f>
        <v>#REF!</v>
      </c>
      <c r="R40" s="16"/>
      <c r="S40" s="16"/>
      <c r="T40" s="16"/>
      <c r="U40" s="32">
        <f t="shared" si="4"/>
        <v>0</v>
      </c>
    </row>
    <row r="41" spans="1:21" ht="18.75" hidden="1" customHeight="1">
      <c r="A41" s="9"/>
      <c r="B41" s="9" t="s">
        <v>43</v>
      </c>
      <c r="C41" s="13"/>
      <c r="D41" s="9"/>
      <c r="E41" s="16">
        <v>0</v>
      </c>
      <c r="F41" s="16"/>
      <c r="G41" s="16">
        <f>+'BG-ENE 23 '!E39</f>
        <v>0</v>
      </c>
      <c r="H41" s="1"/>
      <c r="I41" s="16" t="e">
        <f>+#REF!</f>
        <v>#REF!</v>
      </c>
      <c r="J41" s="68"/>
      <c r="K41" s="16" t="e">
        <f>+#REF!</f>
        <v>#REF!</v>
      </c>
      <c r="L41" s="16"/>
      <c r="M41" s="16" t="e">
        <f>+#REF!</f>
        <v>#REF!</v>
      </c>
      <c r="N41" s="16"/>
      <c r="O41" s="16" t="e">
        <f>+#REF!</f>
        <v>#REF!</v>
      </c>
      <c r="P41" s="16"/>
      <c r="Q41" s="16" t="e">
        <f>+#REF!</f>
        <v>#REF!</v>
      </c>
      <c r="R41" s="16"/>
      <c r="S41" s="16"/>
      <c r="T41" s="16"/>
      <c r="U41" s="32">
        <f t="shared" si="4"/>
        <v>0</v>
      </c>
    </row>
    <row r="42" spans="1:21" ht="18.75" hidden="1" customHeight="1">
      <c r="A42" s="9"/>
      <c r="B42" s="9" t="s">
        <v>20</v>
      </c>
      <c r="C42" s="13"/>
      <c r="D42" s="9"/>
      <c r="E42" s="16">
        <v>0</v>
      </c>
      <c r="F42" s="16"/>
      <c r="G42" s="16">
        <f>+'BG-ENE 23 '!E40</f>
        <v>0</v>
      </c>
      <c r="H42" s="1"/>
      <c r="I42" s="16" t="e">
        <f>+#REF!</f>
        <v>#REF!</v>
      </c>
      <c r="J42" s="68"/>
      <c r="K42" s="16" t="e">
        <f>+#REF!</f>
        <v>#REF!</v>
      </c>
      <c r="L42" s="16"/>
      <c r="M42" s="16" t="e">
        <f>+#REF!</f>
        <v>#REF!</v>
      </c>
      <c r="N42" s="16"/>
      <c r="O42" s="16" t="e">
        <f>+#REF!</f>
        <v>#REF!</v>
      </c>
      <c r="P42" s="16"/>
      <c r="Q42" s="16" t="e">
        <f>+#REF!</f>
        <v>#REF!</v>
      </c>
      <c r="R42" s="16"/>
      <c r="S42" s="16"/>
      <c r="T42" s="16"/>
      <c r="U42" s="32">
        <f t="shared" si="4"/>
        <v>0</v>
      </c>
    </row>
    <row r="43" spans="1:21" ht="18.75" hidden="1" customHeight="1">
      <c r="A43" s="9"/>
      <c r="B43" s="9" t="s">
        <v>42</v>
      </c>
      <c r="C43" s="13"/>
      <c r="D43" s="9"/>
      <c r="E43" s="16">
        <v>0</v>
      </c>
      <c r="F43" s="32"/>
      <c r="G43" s="16">
        <f>+'BG-ENE 23 '!E41</f>
        <v>0</v>
      </c>
      <c r="H43" s="1"/>
      <c r="I43" s="16" t="e">
        <f>+#REF!</f>
        <v>#REF!</v>
      </c>
      <c r="J43" s="68"/>
      <c r="K43" s="16" t="e">
        <f>+#REF!</f>
        <v>#REF!</v>
      </c>
      <c r="L43" s="16"/>
      <c r="M43" s="16" t="e">
        <f>+#REF!</f>
        <v>#REF!</v>
      </c>
      <c r="N43" s="16"/>
      <c r="O43" s="16" t="e">
        <f>+#REF!</f>
        <v>#REF!</v>
      </c>
      <c r="P43" s="16"/>
      <c r="Q43" s="16" t="e">
        <f>+#REF!</f>
        <v>#REF!</v>
      </c>
      <c r="R43" s="16"/>
      <c r="S43" s="16"/>
      <c r="T43" s="16"/>
      <c r="U43" s="32">
        <f t="shared" si="4"/>
        <v>0</v>
      </c>
    </row>
    <row r="44" spans="1:21" ht="18.75" customHeight="1">
      <c r="A44" s="9"/>
      <c r="B44" s="9" t="s">
        <v>62</v>
      </c>
      <c r="C44" s="13"/>
      <c r="D44" s="9"/>
      <c r="E44" s="16">
        <v>8913452.2699999996</v>
      </c>
      <c r="F44" s="32"/>
      <c r="G44" s="16">
        <f>+'BG-ENE 23 '!E42</f>
        <v>8913452.2699999996</v>
      </c>
      <c r="H44" s="1"/>
      <c r="I44" s="16" t="e">
        <f>+#REF!</f>
        <v>#REF!</v>
      </c>
      <c r="J44" s="68"/>
      <c r="K44" s="16">
        <f>+'BG-MARZ 23'!E42</f>
        <v>2639364.8200000003</v>
      </c>
      <c r="L44" s="16"/>
      <c r="M44" s="16" t="e">
        <f>+#REF!</f>
        <v>#REF!</v>
      </c>
      <c r="N44" s="16"/>
      <c r="O44" s="16">
        <f>+'BG-JULIO '!E44</f>
        <v>32302.720000000001</v>
      </c>
      <c r="P44" s="16"/>
      <c r="Q44" s="16">
        <f>+'BG-JULIO '!E44</f>
        <v>32302.720000000001</v>
      </c>
      <c r="R44" s="16"/>
      <c r="S44" s="16">
        <f>+'BG-JULIO '!E44</f>
        <v>32302.720000000001</v>
      </c>
      <c r="T44" s="16"/>
      <c r="U44" s="32">
        <f t="shared" si="4"/>
        <v>-8945754.9900000002</v>
      </c>
    </row>
    <row r="45" spans="1:21" ht="21.75" customHeight="1">
      <c r="A45" s="9"/>
      <c r="B45" s="9" t="s">
        <v>61</v>
      </c>
      <c r="C45" s="13"/>
      <c r="D45" s="9"/>
      <c r="E45" s="16">
        <v>1485150</v>
      </c>
      <c r="F45" s="32"/>
      <c r="G45" s="16">
        <f>+'BG-ENE 23 '!E43</f>
        <v>1740236</v>
      </c>
      <c r="H45" s="1"/>
      <c r="I45" s="16" t="e">
        <f>+#REF!</f>
        <v>#REF!</v>
      </c>
      <c r="J45" s="68"/>
      <c r="K45" s="16">
        <f>+'BG-MARZ 23'!E43</f>
        <v>2400643.5</v>
      </c>
      <c r="L45" s="16"/>
      <c r="M45" s="27" t="e">
        <f>+#REF!</f>
        <v>#REF!</v>
      </c>
      <c r="N45" s="16"/>
      <c r="O45" s="27">
        <f>+'BG-JULIO '!E45</f>
        <v>2284893.44</v>
      </c>
      <c r="P45" s="16"/>
      <c r="Q45" s="27">
        <f>+'BG-JULIO '!E45</f>
        <v>2284893.44</v>
      </c>
      <c r="R45" s="16"/>
      <c r="S45" s="27">
        <f>+'BG-JULIO '!E45</f>
        <v>2284893.44</v>
      </c>
      <c r="T45" s="16"/>
      <c r="U45" s="32">
        <f t="shared" si="4"/>
        <v>-3770043.44</v>
      </c>
    </row>
    <row r="46" spans="1:21" ht="23.25">
      <c r="A46" s="9"/>
      <c r="B46" s="13" t="s">
        <v>57</v>
      </c>
      <c r="C46" s="13"/>
      <c r="D46" s="9"/>
      <c r="E46" s="33">
        <f>SUM(E36:E45)</f>
        <v>31592773.16</v>
      </c>
      <c r="F46" s="22"/>
      <c r="G46" s="33">
        <f>SUM(G36:G45)</f>
        <v>22760961.59</v>
      </c>
      <c r="H46" s="1"/>
      <c r="I46" s="33" t="e">
        <f>SUM(I36:I45)</f>
        <v>#REF!</v>
      </c>
      <c r="J46" s="70"/>
      <c r="K46" s="33" t="e">
        <f>SUM(K36:K45)</f>
        <v>#REF!</v>
      </c>
      <c r="L46" s="22"/>
      <c r="M46" s="22" t="e">
        <f>+#REF!</f>
        <v>#REF!</v>
      </c>
      <c r="N46" s="22"/>
      <c r="O46" s="22" t="e">
        <f>SUM(O36:O45)</f>
        <v>#REF!</v>
      </c>
      <c r="P46" s="22"/>
      <c r="Q46" s="22" t="e">
        <f>SUM(Q36:Q45)</f>
        <v>#REF!</v>
      </c>
      <c r="R46" s="22"/>
      <c r="S46" s="22">
        <f>SUM(S36:S45)</f>
        <v>38228063.649999999</v>
      </c>
      <c r="T46" s="22"/>
      <c r="U46" s="33">
        <f>SUM(U36:U45)</f>
        <v>-69820836.810000002</v>
      </c>
    </row>
    <row r="47" spans="1:21" ht="23.25">
      <c r="A47" s="9"/>
      <c r="B47" s="9"/>
      <c r="C47" s="13"/>
      <c r="D47" s="9"/>
      <c r="E47" s="16"/>
      <c r="F47" s="16"/>
      <c r="G47" s="16"/>
      <c r="H47" s="1"/>
      <c r="I47" s="16"/>
      <c r="J47" s="68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"/>
    </row>
    <row r="48" spans="1:21" ht="23.25">
      <c r="A48" s="9"/>
      <c r="B48" s="13" t="s">
        <v>24</v>
      </c>
      <c r="C48" s="13" t="s">
        <v>23</v>
      </c>
      <c r="D48" s="9"/>
      <c r="E48" s="16"/>
      <c r="F48" s="16"/>
      <c r="G48" s="16"/>
      <c r="H48" s="1"/>
      <c r="I48" s="16"/>
      <c r="J48" s="68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"/>
    </row>
    <row r="49" spans="1:21" ht="23.25">
      <c r="A49" s="9"/>
      <c r="B49" s="34" t="s">
        <v>63</v>
      </c>
      <c r="C49" s="13"/>
      <c r="D49" s="9"/>
      <c r="E49" s="16"/>
      <c r="F49" s="16"/>
      <c r="G49" s="16"/>
      <c r="H49" s="1"/>
      <c r="I49" s="16"/>
      <c r="J49" s="6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"/>
    </row>
    <row r="50" spans="1:21" ht="23.25">
      <c r="A50" s="9"/>
      <c r="B50" s="9" t="s">
        <v>52</v>
      </c>
      <c r="C50" s="13"/>
      <c r="D50" s="9"/>
      <c r="E50" s="16">
        <v>128573.34</v>
      </c>
      <c r="F50" s="16"/>
      <c r="G50" s="16">
        <f>+'BG-ENE 23 '!E48</f>
        <v>128573.34</v>
      </c>
      <c r="H50" s="1"/>
      <c r="I50" s="16" t="e">
        <f>+#REF!</f>
        <v>#REF!</v>
      </c>
      <c r="J50" s="68"/>
      <c r="K50" s="16">
        <f>+'BG-MARZ 23'!E48</f>
        <v>1460578.7199999997</v>
      </c>
      <c r="L50" s="16"/>
      <c r="M50" s="16" t="e">
        <f>+#REF!</f>
        <v>#REF!</v>
      </c>
      <c r="N50" s="16"/>
      <c r="O50" s="16">
        <f>+'BG-JULIO '!E50</f>
        <v>2162235.16</v>
      </c>
      <c r="P50" s="16"/>
      <c r="Q50" s="16">
        <f>+'BG-JULIO '!E50</f>
        <v>2162235.16</v>
      </c>
      <c r="R50" s="16"/>
      <c r="S50" s="16">
        <f>+'BG-JULIO '!E50</f>
        <v>2162235.16</v>
      </c>
      <c r="T50" s="16"/>
      <c r="U50" s="32">
        <f>-E50-S50</f>
        <v>-2290808.5</v>
      </c>
    </row>
    <row r="51" spans="1:21" ht="18.75" hidden="1" customHeight="1">
      <c r="A51" s="9"/>
      <c r="B51" s="9" t="s">
        <v>54</v>
      </c>
      <c r="C51" s="13"/>
      <c r="D51" s="9"/>
      <c r="E51" s="16">
        <v>0</v>
      </c>
      <c r="F51" s="16"/>
      <c r="G51" s="16">
        <f>+'BG-ENE 23 '!E49</f>
        <v>0</v>
      </c>
      <c r="H51" s="1"/>
      <c r="I51" s="16" t="e">
        <f>+#REF!</f>
        <v>#REF!</v>
      </c>
      <c r="J51" s="68"/>
      <c r="K51" s="16" t="e">
        <f>+#REF!</f>
        <v>#REF!</v>
      </c>
      <c r="L51" s="16"/>
      <c r="M51" s="16" t="e">
        <f>+#REF!</f>
        <v>#REF!</v>
      </c>
      <c r="N51" s="16"/>
      <c r="O51" s="16" t="e">
        <f>+#REF!</f>
        <v>#REF!</v>
      </c>
      <c r="P51" s="16"/>
      <c r="Q51" s="16" t="e">
        <f>+#REF!</f>
        <v>#REF!</v>
      </c>
      <c r="R51" s="16"/>
      <c r="S51" s="16"/>
      <c r="T51" s="16"/>
      <c r="U51" s="32">
        <f t="shared" ref="U51:U53" si="5">-E51-S51</f>
        <v>0</v>
      </c>
    </row>
    <row r="52" spans="1:21" ht="18.75" customHeight="1">
      <c r="A52" s="9"/>
      <c r="B52" s="9" t="s">
        <v>66</v>
      </c>
      <c r="C52" s="13"/>
      <c r="D52" s="9"/>
      <c r="E52" s="16">
        <v>25545000</v>
      </c>
      <c r="F52" s="16"/>
      <c r="G52" s="16">
        <f>+'BG-ENE 23 '!E50</f>
        <v>25545000</v>
      </c>
      <c r="H52" s="1"/>
      <c r="I52" s="16" t="e">
        <f>+#REF!</f>
        <v>#REF!</v>
      </c>
      <c r="J52" s="68"/>
      <c r="K52" s="16">
        <f>+'BG-MARZ 23'!E50</f>
        <v>25545000</v>
      </c>
      <c r="L52" s="16"/>
      <c r="M52" s="16" t="e">
        <f>+#REF!</f>
        <v>#REF!</v>
      </c>
      <c r="N52" s="16"/>
      <c r="O52" s="16">
        <f>+'BG-JULIO '!E52</f>
        <v>25545000</v>
      </c>
      <c r="P52" s="16"/>
      <c r="Q52" s="16">
        <f>+'BG-JULIO '!E52</f>
        <v>25545000</v>
      </c>
      <c r="R52" s="16"/>
      <c r="S52" s="16">
        <f>+'BG-JULIO '!E52</f>
        <v>25545000</v>
      </c>
      <c r="T52" s="16"/>
      <c r="U52" s="32">
        <f t="shared" si="5"/>
        <v>-51090000</v>
      </c>
    </row>
    <row r="53" spans="1:21" ht="23.25">
      <c r="A53" s="9"/>
      <c r="B53" s="9" t="s">
        <v>55</v>
      </c>
      <c r="C53" s="13"/>
      <c r="D53" s="9"/>
      <c r="E53" s="16">
        <v>25034362.34</v>
      </c>
      <c r="F53" s="31"/>
      <c r="G53" s="16">
        <f>+'BG-ENE 23 '!E51</f>
        <v>25034362.34</v>
      </c>
      <c r="H53" s="1"/>
      <c r="I53" s="16" t="e">
        <f>+#REF!</f>
        <v>#REF!</v>
      </c>
      <c r="J53" s="68"/>
      <c r="K53" s="16">
        <f>+'BG-MARZ 23'!E51</f>
        <v>25034362.34</v>
      </c>
      <c r="L53" s="16"/>
      <c r="M53" s="27" t="e">
        <f>+#REF!</f>
        <v>#REF!</v>
      </c>
      <c r="N53" s="16"/>
      <c r="O53" s="27">
        <f>+'BG-JULIO '!E53</f>
        <v>25034362.34</v>
      </c>
      <c r="P53" s="16"/>
      <c r="Q53" s="27">
        <f>+'BG-JULIO '!E53</f>
        <v>25034362.34</v>
      </c>
      <c r="R53" s="16"/>
      <c r="S53" s="27">
        <f>+'BG-JULIO '!E53</f>
        <v>25034362.34</v>
      </c>
      <c r="T53" s="16"/>
      <c r="U53" s="32">
        <f t="shared" si="5"/>
        <v>-50068724.68</v>
      </c>
    </row>
    <row r="54" spans="1:21" ht="23.25" customHeight="1" thickBot="1">
      <c r="A54" s="9"/>
      <c r="B54" s="34" t="s">
        <v>58</v>
      </c>
      <c r="C54" s="13"/>
      <c r="D54" s="9"/>
      <c r="E54" s="82">
        <f>+E50+E53+E52</f>
        <v>50707935.68</v>
      </c>
      <c r="F54" s="22"/>
      <c r="G54" s="82">
        <f>+G50+G53+G52</f>
        <v>50707935.68</v>
      </c>
      <c r="H54" s="1"/>
      <c r="I54" s="82" t="e">
        <f>+I50+I53+I52</f>
        <v>#REF!</v>
      </c>
      <c r="J54" s="70"/>
      <c r="K54" s="82">
        <f>+K50+K53+K52</f>
        <v>52039941.060000002</v>
      </c>
      <c r="L54" s="22"/>
      <c r="M54" s="82" t="e">
        <f>+#REF!</f>
        <v>#REF!</v>
      </c>
      <c r="N54" s="22"/>
      <c r="O54" s="82" t="e">
        <f>SUM(O50:O53)</f>
        <v>#REF!</v>
      </c>
      <c r="P54" s="22"/>
      <c r="Q54" s="82" t="e">
        <f>SUM(Q50:Q53)</f>
        <v>#REF!</v>
      </c>
      <c r="R54" s="22"/>
      <c r="S54" s="21">
        <f>SUM(S50:S53)</f>
        <v>52741597.5</v>
      </c>
      <c r="T54" s="22"/>
      <c r="U54" s="86" t="e">
        <f t="shared" ref="U54" si="6">+E54-Q54</f>
        <v>#REF!</v>
      </c>
    </row>
    <row r="55" spans="1:21" ht="23.25" hidden="1">
      <c r="A55" s="9"/>
      <c r="B55" s="9"/>
      <c r="C55" s="13"/>
      <c r="D55" s="9"/>
      <c r="E55" s="16"/>
      <c r="F55" s="16"/>
      <c r="G55" s="16"/>
      <c r="H55" s="1"/>
      <c r="I55" s="16"/>
      <c r="J55" s="68"/>
      <c r="K55" s="16"/>
      <c r="L55" s="16"/>
      <c r="M55" s="16" t="e">
        <f>+#REF!</f>
        <v>#REF!</v>
      </c>
      <c r="N55" s="16"/>
      <c r="O55" s="16" t="e">
        <f>+#REF!</f>
        <v>#REF!</v>
      </c>
      <c r="P55" s="16"/>
      <c r="Q55" s="16"/>
      <c r="R55" s="16"/>
      <c r="S55" s="16"/>
      <c r="T55" s="16"/>
      <c r="U55" s="1"/>
    </row>
    <row r="56" spans="1:21" ht="18.75" hidden="1" customHeight="1">
      <c r="A56" s="9"/>
      <c r="B56" s="9" t="s">
        <v>34</v>
      </c>
      <c r="C56" s="13" t="s">
        <v>25</v>
      </c>
      <c r="D56" s="9"/>
      <c r="E56" s="16">
        <v>0</v>
      </c>
      <c r="F56" s="16"/>
      <c r="G56" s="16">
        <v>0</v>
      </c>
      <c r="H56" s="1"/>
      <c r="I56" s="16">
        <v>0</v>
      </c>
      <c r="J56" s="68"/>
      <c r="K56" s="16">
        <v>0</v>
      </c>
      <c r="L56" s="16"/>
      <c r="M56" s="16" t="e">
        <f>+#REF!</f>
        <v>#REF!</v>
      </c>
      <c r="N56" s="16"/>
      <c r="O56" s="16" t="e">
        <f>+#REF!</f>
        <v>#REF!</v>
      </c>
      <c r="P56" s="16"/>
      <c r="Q56" s="16"/>
      <c r="R56" s="16"/>
      <c r="S56" s="16"/>
      <c r="T56" s="16"/>
      <c r="U56" s="1"/>
    </row>
    <row r="57" spans="1:21" ht="18.75" hidden="1" customHeight="1">
      <c r="A57" s="9"/>
      <c r="B57" s="9" t="s">
        <v>41</v>
      </c>
      <c r="C57" s="13" t="s">
        <v>33</v>
      </c>
      <c r="D57" s="9"/>
      <c r="E57" s="16">
        <v>0</v>
      </c>
      <c r="F57" s="16"/>
      <c r="G57" s="16">
        <v>0</v>
      </c>
      <c r="H57" s="1"/>
      <c r="I57" s="16">
        <v>0</v>
      </c>
      <c r="J57" s="68"/>
      <c r="K57" s="16">
        <v>0</v>
      </c>
      <c r="L57" s="16"/>
      <c r="M57" s="16" t="e">
        <f>+#REF!</f>
        <v>#REF!</v>
      </c>
      <c r="N57" s="16"/>
      <c r="O57" s="16" t="e">
        <f>+#REF!</f>
        <v>#REF!</v>
      </c>
      <c r="P57" s="16"/>
      <c r="Q57" s="16"/>
      <c r="R57" s="16"/>
      <c r="S57" s="16"/>
      <c r="T57" s="16"/>
      <c r="U57" s="1"/>
    </row>
    <row r="58" spans="1:21" ht="18.75" hidden="1" customHeight="1">
      <c r="A58" s="9"/>
      <c r="B58" s="9" t="s">
        <v>40</v>
      </c>
      <c r="C58" s="13" t="s">
        <v>35</v>
      </c>
      <c r="D58" s="9"/>
      <c r="E58" s="16">
        <v>0</v>
      </c>
      <c r="F58" s="16"/>
      <c r="G58" s="16">
        <v>0</v>
      </c>
      <c r="H58" s="1"/>
      <c r="I58" s="16">
        <v>0</v>
      </c>
      <c r="J58" s="68"/>
      <c r="K58" s="16">
        <v>0</v>
      </c>
      <c r="L58" s="16"/>
      <c r="M58" s="16" t="e">
        <f>+#REF!</f>
        <v>#REF!</v>
      </c>
      <c r="N58" s="16"/>
      <c r="O58" s="16" t="e">
        <f>+#REF!</f>
        <v>#REF!</v>
      </c>
      <c r="P58" s="16"/>
      <c r="Q58" s="16"/>
      <c r="R58" s="16"/>
      <c r="S58" s="16"/>
      <c r="T58" s="16"/>
      <c r="U58" s="1"/>
    </row>
    <row r="59" spans="1:21" ht="18.75" hidden="1" customHeight="1">
      <c r="A59" s="9"/>
      <c r="B59" s="9" t="s">
        <v>39</v>
      </c>
      <c r="C59" s="9"/>
      <c r="D59" s="9"/>
      <c r="E59" s="16">
        <v>0</v>
      </c>
      <c r="F59" s="16"/>
      <c r="G59" s="16">
        <v>0</v>
      </c>
      <c r="H59" s="1"/>
      <c r="I59" s="16">
        <v>0</v>
      </c>
      <c r="J59" s="68"/>
      <c r="K59" s="16">
        <v>0</v>
      </c>
      <c r="L59" s="16"/>
      <c r="M59" s="16" t="e">
        <f>+#REF!</f>
        <v>#REF!</v>
      </c>
      <c r="N59" s="16"/>
      <c r="O59" s="16" t="e">
        <f>+#REF!</f>
        <v>#REF!</v>
      </c>
      <c r="P59" s="16"/>
      <c r="Q59" s="16"/>
      <c r="R59" s="16"/>
      <c r="S59" s="16"/>
      <c r="T59" s="16"/>
      <c r="U59" s="1"/>
    </row>
    <row r="60" spans="1:21" ht="18.75" hidden="1" customHeight="1">
      <c r="A60" s="9"/>
      <c r="B60" s="9"/>
      <c r="C60" s="9"/>
      <c r="D60" s="9"/>
      <c r="E60" s="33">
        <v>0</v>
      </c>
      <c r="F60" s="22"/>
      <c r="G60" s="33">
        <f>SUM(G56:G59)</f>
        <v>0</v>
      </c>
      <c r="H60" s="1"/>
      <c r="I60" s="33">
        <v>0</v>
      </c>
      <c r="J60" s="70"/>
      <c r="K60" s="33">
        <v>0</v>
      </c>
      <c r="L60" s="22"/>
      <c r="M60" s="16" t="e">
        <f>+#REF!</f>
        <v>#REF!</v>
      </c>
      <c r="N60" s="16"/>
      <c r="O60" s="16" t="e">
        <f>+#REF!</f>
        <v>#REF!</v>
      </c>
      <c r="P60" s="16"/>
      <c r="Q60" s="16"/>
      <c r="R60" s="16"/>
      <c r="S60" s="16"/>
      <c r="T60" s="16"/>
      <c r="U60" s="1"/>
    </row>
    <row r="61" spans="1:21" ht="24" thickTop="1">
      <c r="A61" s="9"/>
      <c r="B61" s="9"/>
      <c r="C61" s="9"/>
      <c r="D61" s="9"/>
      <c r="E61" s="16"/>
      <c r="F61" s="16"/>
      <c r="G61" s="16"/>
      <c r="H61" s="1"/>
      <c r="I61" s="16"/>
      <c r="J61" s="6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"/>
    </row>
    <row r="62" spans="1:21" ht="24" thickBot="1">
      <c r="A62" s="9"/>
      <c r="B62" s="13" t="s">
        <v>26</v>
      </c>
      <c r="C62" s="9"/>
      <c r="D62" s="9"/>
      <c r="E62" s="21">
        <f>+E46+E54</f>
        <v>82300708.840000004</v>
      </c>
      <c r="F62" s="22"/>
      <c r="G62" s="21">
        <f>+G46+G54</f>
        <v>73468897.269999996</v>
      </c>
      <c r="H62" s="1"/>
      <c r="I62" s="21" t="e">
        <f>+I46+I54</f>
        <v>#REF!</v>
      </c>
      <c r="J62" s="70"/>
      <c r="K62" s="21" t="e">
        <f>+K46+K54</f>
        <v>#REF!</v>
      </c>
      <c r="L62" s="22"/>
      <c r="M62" s="21" t="e">
        <f>+#REF!</f>
        <v>#REF!</v>
      </c>
      <c r="N62" s="22"/>
      <c r="O62" s="21" t="e">
        <f>+O46+O54</f>
        <v>#REF!</v>
      </c>
      <c r="P62" s="22"/>
      <c r="Q62" s="21" t="e">
        <f>+Q46+Q54</f>
        <v>#REF!</v>
      </c>
      <c r="R62" s="22"/>
      <c r="S62" s="21">
        <f>+S46+S54</f>
        <v>90969661.150000006</v>
      </c>
      <c r="T62" s="22"/>
      <c r="U62" s="21" t="e">
        <f>+U46+U54</f>
        <v>#REF!</v>
      </c>
    </row>
    <row r="63" spans="1:21" ht="21.75" customHeight="1" thickTop="1">
      <c r="A63" s="9"/>
      <c r="B63" s="9"/>
      <c r="C63" s="13"/>
      <c r="D63" s="9"/>
      <c r="E63" s="16"/>
      <c r="F63" s="16"/>
      <c r="G63" s="16"/>
      <c r="H63" s="1"/>
      <c r="I63" s="16"/>
      <c r="J63" s="68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"/>
    </row>
    <row r="64" spans="1:21" ht="23.25">
      <c r="A64" s="9"/>
      <c r="B64" s="13" t="s">
        <v>50</v>
      </c>
      <c r="C64" s="9"/>
      <c r="D64" s="9"/>
      <c r="E64" s="16"/>
      <c r="F64" s="16"/>
      <c r="G64" s="16"/>
      <c r="H64" s="1"/>
      <c r="I64" s="16"/>
      <c r="J64" s="68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"/>
    </row>
    <row r="65" spans="1:21" ht="23.25">
      <c r="A65" s="9"/>
      <c r="B65" s="13"/>
      <c r="C65" s="9"/>
      <c r="D65" s="9"/>
      <c r="E65" s="39"/>
      <c r="F65" s="39"/>
      <c r="G65" s="39"/>
      <c r="H65" s="1"/>
      <c r="I65" s="39"/>
      <c r="J65" s="72"/>
      <c r="K65" s="39"/>
      <c r="L65" s="39"/>
      <c r="M65" s="16"/>
      <c r="N65" s="16"/>
      <c r="O65" s="16"/>
      <c r="P65" s="16"/>
      <c r="Q65" s="16"/>
      <c r="R65" s="16"/>
      <c r="S65" s="16"/>
      <c r="T65" s="16"/>
      <c r="U65" s="1"/>
    </row>
    <row r="66" spans="1:21" ht="23.25">
      <c r="A66" s="9"/>
      <c r="B66" s="9" t="s">
        <v>36</v>
      </c>
      <c r="C66" s="9"/>
      <c r="D66" s="9"/>
      <c r="E66" s="40">
        <v>985893802.99000001</v>
      </c>
      <c r="F66" s="40"/>
      <c r="G66" s="40">
        <f>+G30-G62</f>
        <v>986856589.55000019</v>
      </c>
      <c r="H66" s="1"/>
      <c r="I66" s="40" t="e">
        <f>+#REF!</f>
        <v>#REF!</v>
      </c>
      <c r="J66" s="73"/>
      <c r="K66" s="40">
        <f>+'BG-MARZ 23'!E64</f>
        <v>980710118.48000002</v>
      </c>
      <c r="L66" s="40"/>
      <c r="M66" s="16" t="e">
        <f>+#REF!</f>
        <v>#REF!</v>
      </c>
      <c r="N66" s="16" t="e">
        <f>+#REF!</f>
        <v>#REF!</v>
      </c>
      <c r="O66" s="16" t="e">
        <f>+O30-O62</f>
        <v>#REF!</v>
      </c>
      <c r="P66" s="16"/>
      <c r="Q66" s="16" t="e">
        <f>+Q30-Q62</f>
        <v>#REF!</v>
      </c>
      <c r="R66" s="16"/>
      <c r="S66" s="16">
        <f>+'BG-JULIO '!E66</f>
        <v>1051554448.6999999</v>
      </c>
      <c r="T66" s="16"/>
      <c r="U66" s="32">
        <f>+E66-S66</f>
        <v>-65660645.709999919</v>
      </c>
    </row>
    <row r="67" spans="1:21" ht="18.75" hidden="1" customHeight="1" thickTop="1">
      <c r="A67" s="9"/>
      <c r="B67" s="9" t="s">
        <v>27</v>
      </c>
      <c r="C67" s="9"/>
      <c r="D67" s="9"/>
      <c r="E67" s="39"/>
      <c r="F67" s="39"/>
      <c r="G67" s="39"/>
      <c r="H67" s="1"/>
      <c r="I67" s="39"/>
      <c r="J67" s="72"/>
      <c r="K67" s="39"/>
      <c r="L67" s="39"/>
      <c r="M67" s="16" t="e">
        <f>+#REF!</f>
        <v>#REF!</v>
      </c>
      <c r="N67" s="16"/>
      <c r="O67" s="16" t="e">
        <f>+#REF!</f>
        <v>#REF!</v>
      </c>
      <c r="P67" s="16"/>
      <c r="Q67" s="16" t="e">
        <f>+#REF!</f>
        <v>#REF!</v>
      </c>
      <c r="R67" s="16"/>
      <c r="S67" s="16"/>
      <c r="T67" s="16"/>
      <c r="U67" s="1"/>
    </row>
    <row r="68" spans="1:21" ht="18.75" hidden="1" customHeight="1" thickBot="1">
      <c r="A68" s="9"/>
      <c r="B68" s="9" t="s">
        <v>28</v>
      </c>
      <c r="C68" s="9"/>
      <c r="D68" s="9"/>
      <c r="E68" s="39"/>
      <c r="F68" s="39"/>
      <c r="G68" s="39"/>
      <c r="H68" s="1"/>
      <c r="I68" s="39"/>
      <c r="J68" s="72"/>
      <c r="K68" s="39"/>
      <c r="L68" s="39"/>
      <c r="M68" s="16" t="e">
        <f>+#REF!</f>
        <v>#REF!</v>
      </c>
      <c r="N68" s="16"/>
      <c r="O68" s="16" t="e">
        <f>+#REF!</f>
        <v>#REF!</v>
      </c>
      <c r="P68" s="16"/>
      <c r="Q68" s="16" t="e">
        <f>+#REF!</f>
        <v>#REF!</v>
      </c>
      <c r="R68" s="16"/>
      <c r="S68" s="16"/>
      <c r="T68" s="16"/>
      <c r="U68" s="1"/>
    </row>
    <row r="69" spans="1:21" ht="18.75" hidden="1" customHeight="1" thickBot="1">
      <c r="A69" s="9"/>
      <c r="B69" s="9" t="s">
        <v>38</v>
      </c>
      <c r="C69" s="9"/>
      <c r="D69" s="9"/>
      <c r="E69" s="39"/>
      <c r="F69" s="39"/>
      <c r="G69" s="39"/>
      <c r="H69" s="1"/>
      <c r="I69" s="39"/>
      <c r="J69" s="72"/>
      <c r="K69" s="39"/>
      <c r="L69" s="39"/>
      <c r="M69" s="16" t="e">
        <f>+#REF!</f>
        <v>#REF!</v>
      </c>
      <c r="N69" s="16"/>
      <c r="O69" s="16" t="e">
        <f>+#REF!</f>
        <v>#REF!</v>
      </c>
      <c r="P69" s="16"/>
      <c r="Q69" s="16" t="e">
        <f>+#REF!</f>
        <v>#REF!</v>
      </c>
      <c r="R69" s="16"/>
      <c r="S69" s="16"/>
      <c r="T69" s="16"/>
      <c r="U69" s="1"/>
    </row>
    <row r="70" spans="1:21" ht="24" thickBot="1">
      <c r="A70" s="9"/>
      <c r="B70" s="13" t="s">
        <v>51</v>
      </c>
      <c r="C70" s="13"/>
      <c r="D70" s="9"/>
      <c r="E70" s="41">
        <f>+E66</f>
        <v>985893802.99000001</v>
      </c>
      <c r="F70" s="57"/>
      <c r="G70" s="41">
        <f>+G66</f>
        <v>986856589.55000019</v>
      </c>
      <c r="H70" s="1"/>
      <c r="I70" s="41" t="e">
        <f>+I66</f>
        <v>#REF!</v>
      </c>
      <c r="J70" s="74"/>
      <c r="K70" s="41">
        <f>+K66</f>
        <v>980710118.48000002</v>
      </c>
      <c r="L70" s="57"/>
      <c r="M70" s="21" t="e">
        <f>+#REF!</f>
        <v>#REF!</v>
      </c>
      <c r="N70" s="22"/>
      <c r="O70" s="21" t="e">
        <f>+O66</f>
        <v>#REF!</v>
      </c>
      <c r="P70" s="22"/>
      <c r="Q70" s="21" t="e">
        <f>+Q66</f>
        <v>#REF!</v>
      </c>
      <c r="R70" s="22"/>
      <c r="S70" s="21">
        <f>+S66</f>
        <v>1051554448.6999999</v>
      </c>
      <c r="T70" s="22"/>
      <c r="U70" s="41">
        <f>+E70-S70</f>
        <v>-65660645.709999919</v>
      </c>
    </row>
    <row r="71" spans="1:21" ht="24" thickTop="1">
      <c r="A71" s="9"/>
      <c r="B71" s="9"/>
      <c r="C71" s="9"/>
      <c r="D71" s="9"/>
      <c r="E71" s="40"/>
      <c r="F71" s="40"/>
      <c r="G71" s="40"/>
      <c r="H71" s="1"/>
      <c r="I71" s="40"/>
      <c r="J71" s="73"/>
      <c r="K71" s="40"/>
      <c r="L71" s="40"/>
      <c r="M71" s="16"/>
      <c r="N71" s="16"/>
      <c r="O71" s="16"/>
      <c r="P71" s="16"/>
      <c r="Q71" s="16"/>
      <c r="R71" s="16"/>
      <c r="S71" s="16"/>
      <c r="T71" s="16"/>
      <c r="U71" s="1"/>
    </row>
    <row r="72" spans="1:21" ht="24" thickBot="1">
      <c r="A72" s="9"/>
      <c r="B72" s="13" t="s">
        <v>37</v>
      </c>
      <c r="C72" s="13"/>
      <c r="D72" s="9"/>
      <c r="E72" s="41">
        <f>+E62+E70</f>
        <v>1068194511.83</v>
      </c>
      <c r="F72" s="57"/>
      <c r="G72" s="41">
        <f>+G62+G70</f>
        <v>1060325486.8200002</v>
      </c>
      <c r="H72" s="1"/>
      <c r="I72" s="41" t="e">
        <f>+I62+I70</f>
        <v>#REF!</v>
      </c>
      <c r="J72" s="74"/>
      <c r="K72" s="41" t="e">
        <f>+K62+K70</f>
        <v>#REF!</v>
      </c>
      <c r="L72" s="57"/>
      <c r="M72" s="21" t="e">
        <f>+#REF!</f>
        <v>#REF!</v>
      </c>
      <c r="N72" s="22"/>
      <c r="O72" s="21" t="e">
        <f>+O62+O70</f>
        <v>#REF!</v>
      </c>
      <c r="P72" s="22"/>
      <c r="Q72" s="21" t="e">
        <f>+Q62+Q70</f>
        <v>#REF!</v>
      </c>
      <c r="R72" s="16"/>
      <c r="S72" s="21">
        <f>+S62+S70</f>
        <v>1142524109.8499999</v>
      </c>
      <c r="T72" s="16"/>
      <c r="U72" s="41">
        <f>+E72-S72</f>
        <v>-74329598.019999862</v>
      </c>
    </row>
    <row r="73" spans="1:21" ht="24" thickTop="1">
      <c r="A73" s="9"/>
      <c r="B73" s="13"/>
      <c r="C73" s="13"/>
      <c r="D73" s="9"/>
      <c r="E73" s="57"/>
      <c r="F73" s="57"/>
      <c r="G73" s="57"/>
      <c r="H73" s="1"/>
      <c r="I73" s="57"/>
      <c r="J73" s="7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3.25">
      <c r="A74" s="9"/>
      <c r="B74" s="13"/>
      <c r="C74" s="13"/>
      <c r="D74" s="9"/>
      <c r="E74" s="57"/>
      <c r="F74" s="57"/>
      <c r="G74" s="57"/>
      <c r="H74" s="1"/>
      <c r="I74" s="1"/>
      <c r="J74" s="7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3.25">
      <c r="A75" s="9"/>
      <c r="B75" s="13"/>
      <c r="C75" s="13"/>
      <c r="D75" s="9"/>
      <c r="E75" s="57"/>
      <c r="F75" s="57"/>
      <c r="G75" s="57"/>
      <c r="H75" s="1"/>
      <c r="I75" s="1"/>
      <c r="J75" s="7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3.25">
      <c r="A76" s="9"/>
      <c r="F76" s="24"/>
      <c r="G76" s="10"/>
      <c r="H76" s="1"/>
      <c r="I76" s="1"/>
      <c r="J76" s="7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3.25">
      <c r="A77" s="9"/>
      <c r="D77" s="1" t="s">
        <v>68</v>
      </c>
      <c r="F77" s="24"/>
      <c r="G77" s="1" t="s">
        <v>77</v>
      </c>
      <c r="H77" s="1"/>
      <c r="I77" s="1"/>
      <c r="J77" s="7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3.25">
      <c r="A78" s="9"/>
      <c r="C78" s="51"/>
      <c r="D78" s="51" t="s">
        <v>88</v>
      </c>
      <c r="F78" s="24"/>
      <c r="G78" s="51" t="s">
        <v>67</v>
      </c>
      <c r="H78" s="1"/>
      <c r="I78" s="1"/>
      <c r="J78" s="7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3.25">
      <c r="A79" s="9"/>
      <c r="C79" s="24"/>
      <c r="D79" s="24" t="s">
        <v>86</v>
      </c>
      <c r="E79" s="24"/>
      <c r="F79" s="24"/>
      <c r="G79" s="24" t="s">
        <v>82</v>
      </c>
      <c r="H79" s="1"/>
      <c r="I79" s="1"/>
      <c r="J79" s="7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0.25">
      <c r="A80" s="7"/>
      <c r="B80" s="7"/>
      <c r="C80" s="7"/>
      <c r="D80" s="7"/>
      <c r="E80" s="7"/>
      <c r="F80" s="7"/>
      <c r="G80" s="7"/>
      <c r="H80" s="1"/>
      <c r="I80" s="1"/>
      <c r="J80" s="7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0.25">
      <c r="A81" s="7"/>
      <c r="B81" s="7"/>
      <c r="C81" s="7"/>
      <c r="D81" s="7"/>
      <c r="E81" s="7"/>
      <c r="F81" s="7"/>
      <c r="G81" s="7"/>
      <c r="H81" s="1"/>
      <c r="I81" s="1"/>
      <c r="J81" s="7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H82" s="1"/>
      <c r="I82" s="1"/>
      <c r="J82" s="7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H83" s="1"/>
      <c r="I83" s="1"/>
      <c r="J83" s="7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H84" s="1"/>
      <c r="I84" s="1"/>
      <c r="J84" s="7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H85" s="1"/>
      <c r="I85" s="1"/>
      <c r="J85" s="7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H86" s="1"/>
      <c r="I86" s="1"/>
      <c r="J86" s="7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H87" s="1"/>
      <c r="I87" s="1"/>
      <c r="J87" s="7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H88" s="1"/>
      <c r="I88" s="1"/>
      <c r="J88" s="7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H89" s="1"/>
      <c r="I89" s="1"/>
      <c r="J89" s="7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H90" s="1"/>
      <c r="I90" s="1"/>
      <c r="J90" s="7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H91" s="1"/>
      <c r="I91" s="1"/>
      <c r="J91" s="7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H92" s="1"/>
      <c r="I92" s="1"/>
      <c r="J92" s="7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H93" s="1"/>
      <c r="I93" s="1"/>
      <c r="J93" s="7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H94" s="1"/>
      <c r="I94" s="1"/>
      <c r="J94" s="7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H95" s="1"/>
      <c r="I95" s="1"/>
      <c r="J95" s="7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H96" s="1"/>
      <c r="I96" s="1"/>
      <c r="J96" s="7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8:21">
      <c r="H97" s="1"/>
      <c r="I97" s="1"/>
      <c r="J97" s="7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8:21">
      <c r="H98" s="1"/>
      <c r="I98" s="1"/>
      <c r="J98" s="7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8:21">
      <c r="H99" s="1"/>
      <c r="I99" s="1"/>
      <c r="J99" s="7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8:21">
      <c r="H100" s="1"/>
      <c r="I100" s="1"/>
      <c r="J100" s="7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8:21">
      <c r="H101" s="1"/>
      <c r="I101" s="1"/>
      <c r="J101" s="7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8:21">
      <c r="H102" s="1"/>
      <c r="I102" s="1"/>
      <c r="J102" s="7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8:21">
      <c r="H103" s="1"/>
      <c r="I103" s="1"/>
      <c r="J103" s="7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8:21">
      <c r="H104" s="1"/>
      <c r="I104" s="1"/>
      <c r="J104" s="7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8:21">
      <c r="H105" s="1"/>
      <c r="I105" s="1"/>
      <c r="J105" s="7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8:21">
      <c r="H106" s="1"/>
      <c r="I106" s="1"/>
      <c r="J106" s="7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8:21">
      <c r="H107" s="1"/>
      <c r="I107" s="1"/>
      <c r="J107" s="7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8:21">
      <c r="H108" s="1"/>
      <c r="I108" s="1"/>
      <c r="J108" s="7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8:21">
      <c r="H109" s="1"/>
      <c r="I109" s="1"/>
      <c r="J109" s="7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8:21">
      <c r="H110" s="1"/>
      <c r="I110" s="1"/>
      <c r="J110" s="7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8:21">
      <c r="H111" s="1"/>
      <c r="I111" s="1"/>
      <c r="J111" s="7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8:21">
      <c r="H112" s="1"/>
      <c r="I112" s="1"/>
      <c r="J112" s="7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8:21">
      <c r="H113" s="1"/>
      <c r="I113" s="1"/>
      <c r="J113" s="7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8:21">
      <c r="H114" s="1"/>
      <c r="I114" s="1"/>
      <c r="J114" s="7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8:21">
      <c r="H115" s="1"/>
      <c r="I115" s="1"/>
      <c r="J115" s="7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8:21">
      <c r="H116" s="1"/>
      <c r="I116" s="1"/>
      <c r="J116" s="7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8:21">
      <c r="H117" s="1"/>
      <c r="I117" s="1"/>
      <c r="J117" s="7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8:21">
      <c r="H118" s="1"/>
      <c r="I118" s="1"/>
      <c r="J118" s="7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8:21">
      <c r="H119" s="1"/>
      <c r="I119" s="1"/>
      <c r="J119" s="7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8:21">
      <c r="H120" s="1"/>
      <c r="I120" s="1"/>
      <c r="J120" s="7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8:21">
      <c r="H121" s="1"/>
      <c r="I121" s="1"/>
      <c r="J121" s="7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8:21">
      <c r="H122" s="1"/>
      <c r="I122" s="1"/>
      <c r="J122" s="7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8:21">
      <c r="H123" s="1"/>
      <c r="I123" s="1"/>
      <c r="J123" s="7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8:21">
      <c r="H124" s="1"/>
      <c r="I124" s="1"/>
      <c r="J124" s="7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8:21">
      <c r="H125" s="1"/>
      <c r="I125" s="1"/>
      <c r="J125" s="7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8:21">
      <c r="H126" s="1"/>
      <c r="I126" s="1"/>
      <c r="J126" s="7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8:21">
      <c r="H127" s="1"/>
      <c r="I127" s="1"/>
      <c r="J127" s="7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8:21">
      <c r="H128" s="1"/>
      <c r="I128" s="1"/>
      <c r="J128" s="7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8:21">
      <c r="H129" s="1"/>
      <c r="I129" s="1"/>
      <c r="J129" s="7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8:21">
      <c r="H130" s="1"/>
      <c r="I130" s="1"/>
      <c r="J130" s="7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8:21">
      <c r="H131" s="1"/>
      <c r="I131" s="1"/>
      <c r="J131" s="7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8:21">
      <c r="H132" s="1"/>
      <c r="I132" s="1"/>
      <c r="J132" s="7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8:21">
      <c r="H133" s="1"/>
      <c r="I133" s="1"/>
      <c r="J133" s="7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8:21">
      <c r="H134" s="1"/>
      <c r="I134" s="1"/>
      <c r="J134" s="7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8:21">
      <c r="H135" s="1"/>
      <c r="I135" s="1"/>
      <c r="J135" s="7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8:21">
      <c r="H136" s="1"/>
      <c r="I136" s="1"/>
      <c r="J136" s="7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8:21">
      <c r="H137" s="1"/>
      <c r="I137" s="1"/>
      <c r="J137" s="7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8:21">
      <c r="H138" s="1"/>
      <c r="I138" s="1"/>
      <c r="J138" s="7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8:21">
      <c r="H139" s="1"/>
      <c r="I139" s="1"/>
      <c r="J139" s="7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8:21">
      <c r="H140" s="1"/>
      <c r="I140" s="1"/>
      <c r="J140" s="7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8:21">
      <c r="H141" s="1"/>
      <c r="I141" s="1"/>
      <c r="J141" s="7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8:21">
      <c r="H142" s="1"/>
      <c r="I142" s="1"/>
      <c r="J142" s="7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8:21">
      <c r="H143" s="1"/>
      <c r="I143" s="1"/>
      <c r="J143" s="7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8:21">
      <c r="H144" s="1"/>
      <c r="I144" s="1"/>
      <c r="J144" s="7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8:21">
      <c r="H145" s="1"/>
      <c r="I145" s="1"/>
      <c r="J145" s="7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8:21">
      <c r="H146" s="1"/>
      <c r="I146" s="1"/>
      <c r="J146" s="7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8:21">
      <c r="H147" s="1"/>
      <c r="I147" s="1"/>
      <c r="J147" s="7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8:21">
      <c r="H148" s="1"/>
      <c r="I148" s="1"/>
      <c r="J148" s="7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8:21">
      <c r="H149" s="1"/>
      <c r="I149" s="1"/>
      <c r="J149" s="7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8:21">
      <c r="H150" s="1"/>
      <c r="I150" s="1"/>
      <c r="J150" s="7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8:21">
      <c r="H151" s="1"/>
      <c r="I151" s="1"/>
      <c r="J151" s="7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8:21">
      <c r="H152" s="1"/>
      <c r="I152" s="1"/>
      <c r="J152" s="7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8:21">
      <c r="H153" s="1"/>
      <c r="I153" s="1"/>
      <c r="J153" s="7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8:21">
      <c r="H154" s="1"/>
      <c r="I154" s="1"/>
      <c r="J154" s="7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8:21">
      <c r="H155" s="1"/>
      <c r="I155" s="1"/>
      <c r="J155" s="7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8:21">
      <c r="H156" s="1"/>
      <c r="I156" s="1"/>
      <c r="J156" s="7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8:21">
      <c r="H157" s="1"/>
      <c r="I157" s="1"/>
      <c r="J157" s="7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8:21">
      <c r="H158" s="1"/>
      <c r="I158" s="1"/>
      <c r="J158" s="7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8:21">
      <c r="H159" s="1"/>
      <c r="I159" s="1"/>
      <c r="J159" s="7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8:21">
      <c r="H160" s="1"/>
      <c r="I160" s="1"/>
      <c r="J160" s="7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8:21">
      <c r="H161" s="1"/>
      <c r="I161" s="1"/>
      <c r="J161" s="7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8:21">
      <c r="H162" s="1"/>
      <c r="I162" s="1"/>
      <c r="J162" s="7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8:21">
      <c r="H163" s="1"/>
      <c r="I163" s="1"/>
      <c r="J163" s="7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8:21">
      <c r="H164" s="1"/>
      <c r="I164" s="1"/>
      <c r="J164" s="7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8:21">
      <c r="H165" s="1"/>
      <c r="I165" s="1"/>
      <c r="J165" s="7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8:21">
      <c r="H166" s="1"/>
      <c r="I166" s="1"/>
      <c r="J166" s="7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8:21">
      <c r="H167" s="1"/>
      <c r="I167" s="1"/>
      <c r="J167" s="7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8:21">
      <c r="H168" s="1"/>
      <c r="I168" s="1"/>
      <c r="J168" s="7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8:21">
      <c r="H169" s="1"/>
      <c r="I169" s="1"/>
      <c r="J169" s="7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8:21">
      <c r="H170" s="1"/>
      <c r="I170" s="1"/>
      <c r="J170" s="7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8:21">
      <c r="H171" s="1"/>
      <c r="I171" s="1"/>
      <c r="J171" s="7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8:21">
      <c r="H172" s="1"/>
      <c r="I172" s="1"/>
      <c r="J172" s="7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8:21">
      <c r="H173" s="1"/>
      <c r="I173" s="1"/>
      <c r="J173" s="7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8:21">
      <c r="H174" s="1"/>
      <c r="I174" s="1"/>
      <c r="J174" s="7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8:21">
      <c r="H175" s="1"/>
      <c r="I175" s="1"/>
      <c r="J175" s="7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8:21">
      <c r="H176" s="1"/>
      <c r="I176" s="1"/>
      <c r="J176" s="7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8:21">
      <c r="H177" s="1"/>
      <c r="I177" s="1"/>
      <c r="J177" s="7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8:21">
      <c r="H178" s="1"/>
      <c r="I178" s="1"/>
      <c r="J178" s="7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8:21">
      <c r="H179" s="1"/>
      <c r="I179" s="1"/>
      <c r="J179" s="7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8:21">
      <c r="H180" s="1"/>
      <c r="I180" s="1"/>
      <c r="J180" s="7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8:21">
      <c r="H181" s="1"/>
      <c r="I181" s="1"/>
      <c r="J181" s="7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8:21">
      <c r="H182" s="1"/>
      <c r="I182" s="1"/>
      <c r="J182" s="7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8:21">
      <c r="H183" s="1"/>
      <c r="I183" s="1"/>
      <c r="J183" s="7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8:21">
      <c r="H184" s="1"/>
      <c r="I184" s="1"/>
      <c r="J184" s="7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8:21">
      <c r="H185" s="1"/>
      <c r="I185" s="1"/>
      <c r="J185" s="7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8:21">
      <c r="H186" s="1"/>
      <c r="I186" s="1"/>
      <c r="J186" s="7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8:21">
      <c r="H187" s="1"/>
      <c r="I187" s="1"/>
      <c r="J187" s="7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8:21">
      <c r="H188" s="1"/>
      <c r="I188" s="1"/>
      <c r="J188" s="7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</sheetData>
  <mergeCells count="4">
    <mergeCell ref="H4:M4"/>
    <mergeCell ref="H5:M5"/>
    <mergeCell ref="H6:M6"/>
    <mergeCell ref="H3:M3"/>
  </mergeCells>
  <pageMargins left="1.1023622047244095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BG-ENE 23 </vt:lpstr>
      <vt:lpstr>BG-MARZ 23</vt:lpstr>
      <vt:lpstr>BG-JULIO </vt:lpstr>
      <vt:lpstr>COMPARATIVO</vt:lpstr>
      <vt:lpstr>'BG-ENE 23 '!Área_de_impresión</vt:lpstr>
      <vt:lpstr>'BG-JULIO '!Área_de_impresión</vt:lpstr>
      <vt:lpstr>'BG-MARZ 23'!Área_de_impresión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2023-08-11T17:25:17Z</cp:lastPrinted>
  <dcterms:created xsi:type="dcterms:W3CDTF">2019-06-05T14:57:17Z</dcterms:created>
  <dcterms:modified xsi:type="dcterms:W3CDTF">2023-08-15T00:48:34Z</dcterms:modified>
</cp:coreProperties>
</file>