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/>
  </bookViews>
  <sheets>
    <sheet name="BG-Dic. 21" sheetId="26" r:id="rId1"/>
    <sheet name="COMPARATIVO" sheetId="14" r:id="rId2"/>
  </sheets>
  <definedNames>
    <definedName name="_xlnm.Print_Area" localSheetId="0">'BG-Dic. 21'!$A$4:$G$80</definedName>
    <definedName name="_xlnm.Print_Area" localSheetId="1">COMPARATIVO!$B$1:$AG$82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6" l="1"/>
  <c r="E43" i="26"/>
  <c r="F68" i="26" l="1"/>
  <c r="F60" i="26"/>
  <c r="F70" i="26" s="1"/>
  <c r="F58" i="26"/>
  <c r="E58" i="26"/>
  <c r="E52" i="26"/>
  <c r="E44" i="26"/>
  <c r="F27" i="26"/>
  <c r="E27" i="26"/>
  <c r="F17" i="26"/>
  <c r="F29" i="26" s="1"/>
  <c r="E17" i="26"/>
  <c r="AE52" i="14"/>
  <c r="E60" i="26" l="1"/>
  <c r="E29" i="26"/>
  <c r="E64" i="26" l="1"/>
  <c r="E68" i="26" s="1"/>
  <c r="E70" i="26" s="1"/>
  <c r="E72" i="26" s="1"/>
  <c r="G61" i="14" l="1"/>
  <c r="I58" i="14" l="1"/>
  <c r="AG58" i="14"/>
  <c r="AG52" i="14"/>
  <c r="AG44" i="14"/>
  <c r="AG27" i="14"/>
  <c r="AG17" i="14"/>
  <c r="AE58" i="14"/>
  <c r="AE44" i="14"/>
  <c r="AE27" i="14"/>
  <c r="AC58" i="14"/>
  <c r="AC52" i="14"/>
  <c r="AC44" i="14"/>
  <c r="AC27" i="14"/>
  <c r="AC17" i="14"/>
  <c r="AA58" i="14"/>
  <c r="AA52" i="14"/>
  <c r="AA44" i="14"/>
  <c r="AA27" i="14"/>
  <c r="Y58" i="14"/>
  <c r="Y52" i="14"/>
  <c r="Y44" i="14"/>
  <c r="Y27" i="14"/>
  <c r="Y17" i="14"/>
  <c r="W58" i="14"/>
  <c r="W52" i="14"/>
  <c r="W44" i="14"/>
  <c r="W27" i="14"/>
  <c r="W17" i="14"/>
  <c r="U58" i="14"/>
  <c r="U52" i="14"/>
  <c r="U44" i="14"/>
  <c r="U27" i="14"/>
  <c r="U17" i="14"/>
  <c r="S58" i="14"/>
  <c r="S52" i="14"/>
  <c r="S44" i="14"/>
  <c r="S27" i="14"/>
  <c r="S17" i="14"/>
  <c r="Q58" i="14"/>
  <c r="Q52" i="14"/>
  <c r="Q44" i="14"/>
  <c r="Q27" i="14"/>
  <c r="Q17" i="14"/>
  <c r="O58" i="14"/>
  <c r="O52" i="14"/>
  <c r="O44" i="14"/>
  <c r="O27" i="14"/>
  <c r="O17" i="14"/>
  <c r="M58" i="14"/>
  <c r="M52" i="14"/>
  <c r="M44" i="14"/>
  <c r="M27" i="14"/>
  <c r="M17" i="14"/>
  <c r="E58" i="14"/>
  <c r="E52" i="14"/>
  <c r="E44" i="14"/>
  <c r="E27" i="14"/>
  <c r="G58" i="14"/>
  <c r="G52" i="14"/>
  <c r="G44" i="14"/>
  <c r="G27" i="14"/>
  <c r="G17" i="14"/>
  <c r="W60" i="14" l="1"/>
  <c r="AG60" i="14"/>
  <c r="AE60" i="14"/>
  <c r="G60" i="14"/>
  <c r="AC29" i="14"/>
  <c r="E60" i="14"/>
  <c r="U29" i="14"/>
  <c r="Q60" i="14"/>
  <c r="E17" i="14"/>
  <c r="E29" i="14" s="1"/>
  <c r="AG29" i="14"/>
  <c r="G29" i="14"/>
  <c r="M29" i="14"/>
  <c r="O29" i="14"/>
  <c r="W29" i="14"/>
  <c r="W68" i="14" s="1"/>
  <c r="W70" i="14" s="1"/>
  <c r="AA60" i="14"/>
  <c r="I27" i="14"/>
  <c r="K27" i="14" s="1"/>
  <c r="AC60" i="14"/>
  <c r="I52" i="14"/>
  <c r="K52" i="14" s="1"/>
  <c r="Y60" i="14"/>
  <c r="U60" i="14"/>
  <c r="S60" i="14"/>
  <c r="O60" i="14"/>
  <c r="Y29" i="14"/>
  <c r="S29" i="14"/>
  <c r="Q29" i="14"/>
  <c r="M60" i="14"/>
  <c r="M68" i="14" s="1"/>
  <c r="M70" i="14" s="1"/>
  <c r="AG68" i="14" l="1"/>
  <c r="AG70" i="14" s="1"/>
  <c r="Q68" i="14"/>
  <c r="Q70" i="14" s="1"/>
  <c r="G68" i="14"/>
  <c r="G70" i="14" s="1"/>
  <c r="G76" i="14" s="1"/>
  <c r="AC68" i="14"/>
  <c r="AC70" i="14" s="1"/>
  <c r="E68" i="14"/>
  <c r="E70" i="14" s="1"/>
  <c r="S68" i="14"/>
  <c r="S70" i="14" s="1"/>
  <c r="O68" i="14"/>
  <c r="O70" i="14" s="1"/>
  <c r="M86" i="14"/>
  <c r="Y68" i="14"/>
  <c r="Y70" i="14" s="1"/>
  <c r="I44" i="14"/>
  <c r="I17" i="14"/>
  <c r="U68" i="14"/>
  <c r="U70" i="14" s="1"/>
  <c r="K17" i="14" l="1"/>
  <c r="I29" i="14"/>
  <c r="K29" i="14" s="1"/>
  <c r="K44" i="14"/>
  <c r="I60" i="14"/>
  <c r="K60" i="14" l="1"/>
  <c r="I68" i="14" l="1"/>
  <c r="I70" i="14" l="1"/>
  <c r="K68" i="14"/>
  <c r="I76" i="14" l="1"/>
  <c r="K70" i="14"/>
  <c r="AA17" i="14" l="1"/>
  <c r="AA29" i="14" s="1"/>
  <c r="AA68" i="14" s="1"/>
  <c r="AA70" i="14" s="1"/>
  <c r="AE17" i="14" l="1"/>
  <c r="AE29" i="14" s="1"/>
  <c r="AE68" i="14" s="1"/>
  <c r="AE70" i="14" s="1"/>
</calcChain>
</file>

<file path=xl/sharedStrings.xml><?xml version="1.0" encoding="utf-8"?>
<sst xmlns="http://schemas.openxmlformats.org/spreadsheetml/2006/main" count="153" uniqueCount="77">
  <si>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</si>
  <si>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</si>
  <si>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</si>
  <si>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</si>
  <si>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</si>
  <si>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</si>
  <si>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</si>
  <si>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</si>
  <si>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</si>
  <si>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</si>
  <si>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</si>
  <si>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</si>
  <si>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</si>
  <si>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</si>
  <si>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</si>
  <si>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</si>
  <si>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</si>
  <si>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</si>
  <si>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</si>
  <si>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</si>
  <si>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</si>
  <si>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</si>
  <si>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</si>
  <si>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</si>
  <si>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</si>
  <si>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</si>
  <si>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</si>
  <si>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</si>
  <si>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</si>
  <si>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</si>
  <si>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</si>
  <si>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</si>
  <si>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</si>
  <si>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</si>
  <si>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</si>
  <si>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</si>
  <si>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</si>
  <si>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</si>
  <si>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</si>
  <si>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</si>
  <si>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</si>
  <si>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</si>
  <si>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</si>
  <si>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</si>
  <si>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</si>
  <si>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</si>
  <si>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</si>
  <si>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</si>
  <si>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</si>
  <si>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</si>
  <si>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</si>
  <si>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</si>
  <si>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</si>
  <si>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</si>
  <si>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</si>
  <si>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</si>
  <si>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</si>
  <si>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</si>
  <si>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</si>
  <si>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</si>
  <si>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</si>
  <si>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</si>
  <si>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</si>
  <si>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</si>
  <si>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</si>
  <si>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</si>
  <si>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</si>
  <si>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</si>
  <si>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</si>
  <si>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</si>
  <si>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 xml:space="preserve">              Preparado Por:</t>
  </si>
  <si>
    <r>
      <t xml:space="preserve">    </t>
    </r>
    <r>
      <rPr>
        <b/>
        <sz val="18"/>
        <color indexed="8"/>
        <rFont val="Times New Roman"/>
        <family val="1"/>
      </rPr>
      <t xml:space="preserve">  Enc. Contabilidad</t>
    </r>
  </si>
  <si>
    <t xml:space="preserve"> Lic. Francisco De Leon</t>
  </si>
  <si>
    <t>COMPARATIVO MENSUAL</t>
  </si>
  <si>
    <t>EN VALORES RD$</t>
  </si>
  <si>
    <t>Cuentas por Pagar Honorarios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</si>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</sst>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0" fontId="12" fillId="2" borderId="0" xfId="0" applyFont="1" applyFill="1" applyBorder="1" applyAlignment="1"/>
    <xf numFmtId="0" fontId="11" fillId="2" borderId="0" xfId="0" applyFont="1" applyFill="1" applyBorder="1" applyAlignment="1"/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E51204A7-3FD9-4E28-8DED-C40573D84E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3F2BD474-2753-44BE-ABAF-FFB2C39812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B65777BA-4D57-4D34-A6B4-14488C65C6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ADC63233-BBD9-4AFB-A1CA-DA803C0B28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F2CC5B09-CC54-4C34-87AD-3B5E781BFC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B0827A5B-0A3A-4B8A-B5B1-3ACAA925B0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1FDE7F1F-281F-4221-9249-73622CFA58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D64D694E-3AE0-45DA-AEDB-5F2EE6FEAC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70B16961-7FE5-4D4C-9250-5D20DED889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4D85E434-7E8C-4ED0-A9E6-75886F2EB7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2C3E8F28-F115-4338-898F-7F7805653F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BCEF9D8A-0F90-4558-B051-4F51C15BB2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D8863D58-8A23-4010-B712-AE1A9161AF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CC433AD4-6576-4DD4-95AE-A354A77DB7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229E9B23-3D10-465C-9D78-B3E6A0C3B8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F70BF03D-5F59-4F1F-850A-03094C081C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CD9B4FA8-80EA-4F4B-B61E-CAE7910286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E1950880-9CD7-4559-BA24-461E972535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9F7AE384-9636-485A-AE2E-FA80C6F09B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83D48976-9474-4F4D-9AAC-6D3AE570DC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3835CF20-782F-43A0-B1A8-9132140A33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B2222CA8-8F46-486A-96A6-BEEFA8223C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BA932569-CC2B-4A4B-ACD8-33AD860847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EEEB9319-01D4-455E-A944-1688765709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DECFFBEE-03ED-4EFB-99C5-B30D95A2BB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0C8AC5B3-21F3-4A31-8003-5D225637EC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E730511B-721C-433A-B105-E887F63AEEF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81E191F3-0A00-4E4D-97E5-AF5CF88130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4B65171D-660B-4F4D-9CF2-D1BCF1A2BE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6E15A4C9-D844-4CDE-AFF9-D5A453AE23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0DE429A5-73B9-4132-B137-6D6EA8B39C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F1757C35-7FD5-4204-A529-A69F11190A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A55D801E-4876-4113-982A-7947CDD359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033FB93A-E657-4F4E-BD0F-378F25F4AA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C5B17D9C-DDC0-4D9B-A318-250C651A65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B8AE8E5A-6F20-435C-8F58-6CDF728275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516CBBA2-14EB-4F23-85A4-37EA94E41F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77A38268-5C1C-4235-888E-50F399BE0A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D0945F38-EFA2-447C-A6B3-62645791E3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41ED4E2A-4A11-4FDC-A381-26B16F65C1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7C8EAF4C-26BE-49F5-9630-BE324C5DF8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EFA5DE0B-F8F3-4D2F-88AF-EB0985B4E1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5D8D15DD-916A-4DF0-9BB6-99FE375C71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4024A549-506B-4E67-B49C-7B98ADA786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98DD6394-9715-41DA-B6FD-12AE047690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198D587C-BF99-4343-94C1-5288E8013D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E526CAB3-677E-4D0A-BECC-D2DF0266C1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60CE7CE1-923F-49F1-A23F-8B518A47C2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242DE74E-CD33-4CCC-AE3E-B39460B57A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E67C5653-3848-4795-9FC9-48ADE253A75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EA172502-AA1B-4C50-A1C2-3807455991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90FCF075-E68F-4834-A65E-7F3470471C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52CE3024-E6CC-473B-8051-56963C281F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33BFEC12-148C-491F-9C91-31DE586F0B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5E19B5F1-D9B6-4F02-A646-44C427080C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6A97653D-7BB8-4D1B-A849-5A1E1E567A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24D87AEE-06BB-4986-A4BD-50BB131D93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8ECE4D7F-120C-4162-8789-6C49521B36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3280BDAE-17AD-4D6E-8D7A-3F75150DAF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AA62D362-8850-46B2-842F-B69D778349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ED0CD2E9-2F8D-4A00-8D3D-00B3282851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20B75788-303D-4D11-A5BE-7FF137BA7F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E0DF6D74-FA7E-4226-BC7B-87AD703CAF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436820C0-097C-4734-827E-6D172D5280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780BF225-158D-43EC-8CB1-1F4268941D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B96990D1-3542-47F9-ACFB-34ED541139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99902222-3F27-458E-A228-986F916842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8E03A7BF-4C2C-4DFC-9653-9D6899658C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83C30AD1-8D5A-4B4A-9D5B-C6EC7E8373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4E23DEA7-342D-4DB5-9D8D-3AD0D80B7A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2B77DDEB-99F3-40E6-8A39-EC46A796A2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D9624499-3C16-4E06-8C98-A278E3C622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1528C455-4031-496C-8AEB-554777B180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7F81D7EB-1E17-40FA-BBC0-B8BC8D2E52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0935FF77-7A9E-468E-BDAB-AA01C2E5F6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0111863D-149D-45EC-91B0-180964F032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43A31DA6-B17E-47C6-B7AB-9146FE8BC2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66FC435D-1DF4-4489-8686-611560B108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71A61808-C2D8-4C16-8ECC-71110658C2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37F89CBE-8E61-472D-B1B6-22B64C8CAE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C1E2FB06-A6A2-45DF-B647-08B2843358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BBEFC850-4A88-4415-8A58-70EEA36ECF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64131DB3-DB07-4539-91B1-C5A9073D6F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65AA8A76-0BF6-416F-B276-F470EAED82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9BFFDCBF-A3DE-46C4-BCF6-C4EDCD825E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59163ED5-B2A3-4ADE-9166-C74EE061A8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5EFB6A02-BFAE-4C63-8C1C-6431FC3B8F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78F1812E-1078-4411-8457-5E337F4F39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50974969-5948-41E6-9AF9-49C3915E1E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DDAFEA68-FC3D-4FD2-AD85-68414B9120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DFB70239-11EF-4F9B-9B27-30B763FD97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2A79B1D4-AA4F-4CA7-8D09-C5D2483C8B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4B217379-824C-4797-9B19-6A71E9447A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E717D4A4-B5CA-4AD5-9D77-BAA93BB32E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581CB383-54FA-42AD-BDA0-E3748387EE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74F63235-9185-487D-9A60-3E7836660C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72FD3FD4-ED10-40BE-AD73-FE76FEC8B7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05AF8DC9-A464-4647-A488-76B019FB99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64DD2CA8-4A70-41D4-B2A3-11E7D65A39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03245AB2-7F60-41C4-A888-5681F2282A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031F1FC5-5C2E-4740-BB28-BF0FB906CC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1F0D6D08-1D03-41A9-ABD7-06E2934B36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BF960A02-9B1E-41BE-96ED-C585E37C0E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E567DEF8-C6D9-42F9-A591-44767860EC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0F276A9A-4FF4-4B10-A2C8-E9F4B20C58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4959EA2F-7131-4458-8BF0-C8126D6989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F2735F25-5D3D-4E1D-B24D-8281FD7A6A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0DD8EB80-5052-431C-A946-93FE45361C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53C684FE-EA9A-486A-A5D4-6044147A3F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00042C7A-EC2A-41A4-9727-3E68494683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FAB546C6-E950-493D-932A-B9C6C92090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D104213A-8A31-4913-AB86-1EDB3CE933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CD072FCE-C340-4B84-AF10-3B5C2E53B4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0C430CD0-530B-4AFC-9056-5533EE3B74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2E85CC67-DFEC-4342-ABBA-725F5F75A0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54293C3B-235F-48A6-8AA0-0C328F58D8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555FCD9D-E4C5-4D70-A0ED-F1AA79EB2E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FFD89CB4-8C3D-4B51-9991-CEE579630A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20908C12-8254-45A8-8723-F89266685D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43121C71-12EC-4E2E-B47C-1F8DC839A8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1AC96E32-F87D-49AC-9555-03007F1DB8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F837B19B-50B1-4AC2-B527-45BA7190F1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88444B93-91AE-4DCA-990E-0901BC17A5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68F98776-4DF7-4942-8EC5-7803A4E106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D11AD5B5-9E36-4C72-BC2E-D9093A8FC6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F466ABB7-2B51-480C-BA45-DEA5A80FF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489A27D6-9ABF-4CFA-8B20-B9CEF75D88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E062F39C-040F-4B05-806B-300FA2EEF5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E8736D4B-AA22-4265-9CC8-EB97C297B7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ABCE6FFE-F38F-4BF1-B39D-A37FEB9296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95E2F9EB-0378-441D-A2ED-35B71D2E24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0493C5CB-11F4-4FCD-A296-8F964A4D9A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B2F3DC93-4815-404D-91CB-200A1D052F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48C3391C-09F9-41C2-9AC5-204D903E87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0BAC027A-CCB5-43E5-8718-F0EB3EE516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BE579E33-5177-47D9-BFFF-5C3F39DDE9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37FF34CC-0580-44EB-BE06-DCCC9282E4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E36392D2-F98F-4A3A-AF9E-B449A438AC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2DE539EC-DD1F-461D-A0C2-6B4B34DF51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C5B0C749-7389-47B9-8C40-920BE70DC3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AE5C793B-CB52-44EA-86A3-EAD67074A2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3448396E-FA35-4247-92E0-DC7E3A7530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E78D7948-520B-4057-A6E4-CCA337151A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F5DFD411-6880-4C7D-AF1D-DF3C3425FC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838E9C98-7C96-4128-993F-2CBF529671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FED70EB7-CC7A-4A74-B876-9455C5E110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B20AA62B-9C98-487A-9548-105E2065BE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01695B0B-727F-4320-AF8F-19D911EAD0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D18B7D78-5A65-490A-BA01-D302B8DF08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85A39F6C-B588-4031-A6C6-049B0546FB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71196C8A-2C17-4C41-AE22-0BF1E76439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C5614377-DF97-42C2-9862-A12C55BD8B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55F696B5-5F9A-4007-B4C8-13AF993934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51BA27F0-DFCC-456F-AE2F-E578709101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AF8D8456-92F0-4A48-BC31-F71CDF64CF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5B3EC99D-2B9F-43D6-B6A3-585DB364B1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7A15A5F2-BFD9-4C96-AD7F-60B8A8F3E0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081EBEE4-C2E2-4B40-866C-FB6D5D8870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101D213C-B744-458B-8666-79A7431686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A1B54D51-8841-4D9D-9624-8971D8AE06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2CC6C18D-40B3-493F-96EF-45C89216B2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F03C0DE1-7DDD-4A57-A643-BBB21CCE4B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95243F68-3624-44FD-B3B1-5246535DB9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7E429B58-8F15-4D1B-B145-5DF96B9E56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54591147-FA7A-42B0-9150-00B4585134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B9DCCF81-1419-4877-8DB7-212CB117C4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2463C388-3939-4748-8385-462B394C55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67D6E0E1-3111-43D0-B3D4-3ABB532FC8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64F1A755-EF5F-45A7-997B-0EAF9C0932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59C86663-C7B5-4A7E-8473-E1E0458A4E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FC285B68-9A70-41D8-97EB-179952B6FF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8FA06ED4-73FA-4745-AA6D-40A63443CB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F6D8397D-F38D-4E80-B4AF-693DACEFD0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1EE1252E-A43F-40E0-A470-E7B8284EA9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1EB84D07-9571-4052-A7D7-C2DEB53757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12E3004A-63A3-407F-B8A5-BE42B0B471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133594C7-A2EE-4307-B111-5800B8C60A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4290F31F-E137-4665-80EC-A4BF446679D2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6C89C1B9-D30F-4FFE-A751-2A2AA02B17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345F2A9E-CA14-480E-8973-A345A5E250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829B95BA-7844-4BC1-A449-C270802F46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61E11191-85D4-4786-A2C6-36852F44C4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58AC5335-74C2-4DDC-9D3C-72F413BFDB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A86950BA-A724-4E2B-8FE4-DAE01D0791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0199C2CF-D1A1-4682-AD68-3EF6F0C215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4F5D8D14-7601-43D0-9FBF-0377FA016B5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C68F311A-4089-40B7-AED2-33E2065FA1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B488CE4F-665D-467F-AB41-AA142978EE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55B30791-9E11-4C24-8E65-AD54EB6CC2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B8BD252F-3F9C-48EE-A473-C2FAD83495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DA0E159E-6DBF-4BFE-B51C-5563AFB58E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7933CA38-97F6-4282-83FB-D922778D6C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23F46442-AE4B-4DE5-8B6F-9E8A779CAD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6C29A176-2565-4A6A-A00D-2B40778980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BB88D420-8955-4566-8E88-883E5F6A01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C8B709B8-DF4F-4420-8CD5-38AB61E68C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B9EF8F2B-2DE7-4987-A241-47F873679D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D925A20E-2432-4506-BADD-974F0783CC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8256F0E1-D548-4824-995A-948AA72A58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A589704E-E6E2-40CA-8808-57D4BB512F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27F55F32-899B-428B-9632-76FFF0FD1B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76A9BCD5-D129-4DF4-8F22-0E99C3E837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72D99CF4-4976-4CDE-8761-629650C3F5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72DEA34B-EB31-475A-A0D4-9F8BE4C761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B8370BFF-2E06-469F-BA93-325D9ACAF2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C14AD142-5277-40BC-9E1F-D697D2564B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0EAB6426-AFA4-4262-B0AA-54DF31744A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12A85C60-FD0D-4ED4-9197-BBFA5E791E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96E56F63-1829-45EA-AB9D-43E46A5A6D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>
          <a:extLst>
            <a:ext uri="{FF2B5EF4-FFF2-40B4-BE49-F238E27FC236}">
              <a16:creationId xmlns:a16="http://schemas.microsoft.com/office/drawing/2014/main" xmlns="" id="{B1351E59-494F-4060-8D3B-689D0DD0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908050</xdr:colOff>
      <xdr:row>0</xdr:row>
      <xdr:rowOff>152400</xdr:rowOff>
    </xdr:from>
    <xdr:to>
      <xdr:col>3</xdr:col>
      <xdr:colOff>485286</xdr:colOff>
      <xdr:row>8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77900"/>
          <a:ext cx="2021986" cy="186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D27" sqref="D27"/>
    </sheetView>
  </sheetViews>
  <sheetFormatPr baseColWidth="10" defaultColWidth="11.44140625" defaultRowHeight="15.6" x14ac:dyDescent="0.3"/>
  <cols>
    <col min="1" max="1" width="19.6640625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37" style="1" customWidth="1"/>
    <col min="6" max="6" width="23.88671875" style="1" hidden="1" customWidth="1"/>
    <col min="7" max="7" width="30.109375" style="1" bestFit="1" customWidth="1"/>
    <col min="8" max="8" width="20.33203125" style="2" customWidth="1"/>
    <col min="9" max="9" width="17.109375" style="1" bestFit="1" customWidth="1"/>
    <col min="10" max="10" width="18.33203125" style="2" customWidth="1"/>
    <col min="11" max="11" width="25.33203125" style="2" bestFit="1" customWidth="1"/>
    <col min="12" max="12" width="17" style="1" customWidth="1"/>
    <col min="13" max="13" width="11.44140625" style="1"/>
    <col min="14" max="14" width="16.88671875" style="1" bestFit="1" customWidth="1"/>
    <col min="15" max="15" width="14.44140625" style="1" customWidth="1"/>
    <col min="16" max="16" width="13" style="1" bestFit="1" customWidth="1"/>
    <col min="17" max="17" width="14.109375" style="1" bestFit="1" customWidth="1"/>
    <col min="18" max="27" width="11.44140625" style="1"/>
    <col min="28" max="16384" width="11.44140625" style="3"/>
  </cols>
  <sheetData>
    <row r="4" spans="1:12" ht="24.6" x14ac:dyDescent="0.4">
      <c r="A4" s="72" t="s">
        <v>0</v>
      </c>
      <c r="B4" s="72"/>
      <c r="C4" s="72"/>
      <c r="D4" s="72"/>
      <c r="E4" s="72"/>
      <c r="F4" s="72"/>
      <c r="G4" s="72"/>
    </row>
    <row r="5" spans="1:12" ht="20.399999999999999" x14ac:dyDescent="0.35">
      <c r="A5" s="73" t="s">
        <v>1</v>
      </c>
      <c r="B5" s="73"/>
      <c r="C5" s="73"/>
      <c r="D5" s="73"/>
      <c r="E5" s="73"/>
      <c r="F5" s="73"/>
      <c r="G5" s="73"/>
    </row>
    <row r="6" spans="1:12" ht="20.399999999999999" x14ac:dyDescent="0.35">
      <c r="A6" s="73" t="s">
        <v>76</v>
      </c>
      <c r="B6" s="73"/>
      <c r="C6" s="73"/>
      <c r="D6" s="73"/>
      <c r="E6" s="73"/>
      <c r="F6" s="73"/>
      <c r="G6" s="73"/>
    </row>
    <row r="7" spans="1:12" ht="20.399999999999999" x14ac:dyDescent="0.35">
      <c r="A7" s="73" t="s">
        <v>2</v>
      </c>
      <c r="B7" s="73"/>
      <c r="C7" s="73"/>
      <c r="D7" s="73"/>
      <c r="E7" s="73"/>
      <c r="F7" s="73"/>
      <c r="G7" s="73"/>
    </row>
    <row r="8" spans="1:12" ht="22.8" x14ac:dyDescent="0.4">
      <c r="A8" s="8"/>
      <c r="B8" s="8"/>
      <c r="C8" s="8"/>
      <c r="D8" s="9"/>
      <c r="E8" s="8"/>
      <c r="F8" s="8"/>
      <c r="G8" s="8"/>
    </row>
    <row r="9" spans="1:12" ht="22.8" x14ac:dyDescent="0.4">
      <c r="A9" s="8"/>
      <c r="B9" s="8"/>
      <c r="C9" s="8"/>
      <c r="D9" s="9"/>
      <c r="E9" s="10">
        <v>44561</v>
      </c>
      <c r="F9" s="11">
        <v>43769</v>
      </c>
      <c r="G9" s="8"/>
    </row>
    <row r="10" spans="1:12" ht="22.8" x14ac:dyDescent="0.4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4">
      <c r="A11" s="8"/>
      <c r="B11" s="12"/>
      <c r="C11" s="12"/>
      <c r="D11" s="8"/>
      <c r="E11" s="8"/>
      <c r="F11" s="8"/>
      <c r="G11" s="8"/>
    </row>
    <row r="12" spans="1:12" ht="22.8" x14ac:dyDescent="0.4">
      <c r="A12" s="8"/>
      <c r="B12" s="12" t="s">
        <v>4</v>
      </c>
      <c r="C12" s="12"/>
      <c r="D12" s="8"/>
      <c r="E12" s="13"/>
      <c r="F12" s="14"/>
      <c r="G12" s="8"/>
    </row>
    <row r="13" spans="1:12" ht="22.8" x14ac:dyDescent="0.4">
      <c r="A13" s="8"/>
      <c r="B13" s="8" t="s">
        <v>29</v>
      </c>
      <c r="C13" s="12" t="s">
        <v>6</v>
      </c>
      <c r="D13" s="8"/>
      <c r="E13" s="15">
        <v>56963149.200000003</v>
      </c>
      <c r="F13" s="15">
        <v>52380468.740000002</v>
      </c>
      <c r="G13" s="16"/>
    </row>
    <row r="14" spans="1:12" ht="18.75" hidden="1" customHeight="1" x14ac:dyDescent="0.4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2.8" x14ac:dyDescent="0.4">
      <c r="A15" s="8"/>
      <c r="B15" s="8" t="s">
        <v>30</v>
      </c>
      <c r="C15" s="12" t="s">
        <v>8</v>
      </c>
      <c r="D15" s="8"/>
      <c r="E15" s="15">
        <v>9569369.9800000004</v>
      </c>
      <c r="F15" s="15">
        <v>5432302.3399999999</v>
      </c>
      <c r="G15" s="16"/>
    </row>
    <row r="16" spans="1:12" ht="22.8" x14ac:dyDescent="0.4">
      <c r="A16" s="8"/>
      <c r="B16" s="8" t="s">
        <v>5</v>
      </c>
      <c r="C16" s="8"/>
      <c r="D16" s="8"/>
      <c r="E16" s="15">
        <v>1452915.45</v>
      </c>
      <c r="F16" s="15">
        <v>1423075.55</v>
      </c>
      <c r="G16" s="53"/>
      <c r="L16" s="4"/>
    </row>
    <row r="17" spans="1:16" ht="23.4" thickBot="1" x14ac:dyDescent="0.45">
      <c r="A17" s="8"/>
      <c r="B17" s="12" t="s">
        <v>9</v>
      </c>
      <c r="C17" s="8"/>
      <c r="D17" s="8"/>
      <c r="E17" s="20">
        <f>+E13+E15+E16</f>
        <v>67985434.63000001</v>
      </c>
      <c r="F17" s="21">
        <f>SUM(F13:F16)</f>
        <v>1021471120.54</v>
      </c>
      <c r="G17" s="16"/>
      <c r="L17" s="4"/>
      <c r="P17" s="4"/>
    </row>
    <row r="18" spans="1:16" ht="23.4" thickTop="1" x14ac:dyDescent="0.4">
      <c r="A18" s="8"/>
      <c r="B18" s="8"/>
      <c r="C18" s="8"/>
      <c r="D18" s="8"/>
      <c r="E18" s="15"/>
      <c r="F18" s="15"/>
      <c r="G18" s="29"/>
      <c r="L18" s="4"/>
      <c r="P18" s="4"/>
    </row>
    <row r="19" spans="1:16" ht="22.8" x14ac:dyDescent="0.4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2.8" x14ac:dyDescent="0.4">
      <c r="A20" s="8"/>
      <c r="B20" s="8" t="s">
        <v>49</v>
      </c>
      <c r="C20" s="12" t="s">
        <v>11</v>
      </c>
      <c r="D20" s="8"/>
      <c r="E20" s="15">
        <v>929563727.74000001</v>
      </c>
      <c r="F20" s="15">
        <v>0</v>
      </c>
      <c r="G20" s="24"/>
      <c r="K20" s="24"/>
      <c r="L20" s="4"/>
      <c r="P20" s="4"/>
    </row>
    <row r="21" spans="1:16" ht="22.8" x14ac:dyDescent="0.4">
      <c r="A21" s="8"/>
      <c r="B21" s="8" t="s">
        <v>31</v>
      </c>
      <c r="C21" s="12" t="s">
        <v>12</v>
      </c>
      <c r="D21" s="8"/>
      <c r="E21" s="15">
        <v>130506127.55</v>
      </c>
      <c r="F21" s="15">
        <v>27819180.949999999</v>
      </c>
      <c r="G21" s="25"/>
      <c r="K21" s="53"/>
      <c r="L21" s="4"/>
      <c r="P21" s="4"/>
    </row>
    <row r="22" spans="1:16" ht="22.8" x14ac:dyDescent="0.4">
      <c r="A22" s="8"/>
      <c r="B22" s="8" t="s">
        <v>32</v>
      </c>
      <c r="C22" s="12" t="s">
        <v>13</v>
      </c>
      <c r="D22" s="8"/>
      <c r="E22" s="15">
        <v>-108081511.04000001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4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3.4" thickBot="1" x14ac:dyDescent="0.45">
      <c r="A27" s="8"/>
      <c r="B27" s="12" t="s">
        <v>16</v>
      </c>
      <c r="C27" s="8"/>
      <c r="D27" s="8"/>
      <c r="E27" s="20">
        <f>+E20+E21+E22+E25</f>
        <v>951988344.25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4">
      <c r="A28" s="8"/>
      <c r="B28" s="12"/>
      <c r="C28" s="8"/>
      <c r="D28" s="8"/>
      <c r="E28" s="21"/>
      <c r="F28" s="21"/>
      <c r="G28" s="23"/>
      <c r="L28" s="4"/>
      <c r="P28" s="4"/>
    </row>
    <row r="29" spans="1:16" ht="23.4" thickBot="1" x14ac:dyDescent="0.45">
      <c r="A29" s="8"/>
      <c r="B29" s="12" t="s">
        <v>17</v>
      </c>
      <c r="C29" s="8"/>
      <c r="D29" s="8"/>
      <c r="E29" s="20">
        <f>+E17+E27</f>
        <v>1019973778.88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4">
      <c r="A30" s="8"/>
      <c r="B30" s="8"/>
      <c r="C30" s="8"/>
      <c r="D30" s="8"/>
      <c r="E30" s="15"/>
      <c r="F30" s="15"/>
      <c r="G30" s="23"/>
      <c r="L30" s="4"/>
      <c r="P30" s="4"/>
    </row>
    <row r="31" spans="1:16" ht="22.8" x14ac:dyDescent="0.4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4">
      <c r="A32" s="8"/>
      <c r="B32" s="12"/>
      <c r="C32" s="8"/>
      <c r="D32" s="8"/>
      <c r="E32" s="15"/>
      <c r="F32" s="15"/>
      <c r="G32" s="23"/>
      <c r="L32" s="4"/>
      <c r="P32" s="4"/>
    </row>
    <row r="33" spans="1:19" ht="22.8" x14ac:dyDescent="0.4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2.8" x14ac:dyDescent="0.4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2.8" x14ac:dyDescent="0.4">
      <c r="A35" s="8"/>
      <c r="B35" s="8" t="s">
        <v>52</v>
      </c>
      <c r="C35" s="12"/>
      <c r="D35" s="8"/>
      <c r="E35" s="15">
        <v>2282402</v>
      </c>
      <c r="F35" s="15"/>
      <c r="G35" s="29"/>
      <c r="I35" s="67"/>
    </row>
    <row r="36" spans="1:19" ht="22.8" x14ac:dyDescent="0.4">
      <c r="A36" s="8"/>
      <c r="B36" s="8" t="s">
        <v>54</v>
      </c>
      <c r="C36" s="12" t="s">
        <v>22</v>
      </c>
      <c r="D36" s="8"/>
      <c r="E36" s="15">
        <v>57000</v>
      </c>
      <c r="F36" s="15"/>
      <c r="G36" s="29"/>
      <c r="P36" s="4"/>
      <c r="S36" s="4"/>
    </row>
    <row r="37" spans="1:19" ht="18.75" hidden="1" customHeight="1" x14ac:dyDescent="0.4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4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4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4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4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4">
      <c r="A42" s="8"/>
      <c r="B42" s="8" t="s">
        <v>62</v>
      </c>
      <c r="C42" s="12"/>
      <c r="D42" s="8"/>
      <c r="E42" s="31">
        <v>451657.69</v>
      </c>
      <c r="F42" s="15"/>
      <c r="G42" s="46"/>
      <c r="L42" s="4"/>
      <c r="Q42" s="4"/>
    </row>
    <row r="43" spans="1:19" ht="21.75" customHeight="1" x14ac:dyDescent="0.4">
      <c r="A43" s="8"/>
      <c r="B43" s="8" t="s">
        <v>61</v>
      </c>
      <c r="C43" s="12"/>
      <c r="D43" s="8"/>
      <c r="E43" s="31">
        <f>91630+96319.14+37500</f>
        <v>225449.14</v>
      </c>
      <c r="F43" s="15"/>
      <c r="G43" s="23"/>
      <c r="I43" s="4"/>
      <c r="L43" s="4"/>
      <c r="Q43" s="4"/>
    </row>
    <row r="44" spans="1:19" ht="22.8" x14ac:dyDescent="0.4">
      <c r="A44" s="8"/>
      <c r="B44" s="12" t="s">
        <v>57</v>
      </c>
      <c r="C44" s="12"/>
      <c r="D44" s="8"/>
      <c r="E44" s="32">
        <f>SUM(E35:E43)</f>
        <v>3016508.83</v>
      </c>
      <c r="F44" s="15"/>
      <c r="G44" s="28"/>
      <c r="L44" s="4"/>
      <c r="Q44" s="4"/>
    </row>
    <row r="45" spans="1:19" ht="22.8" x14ac:dyDescent="0.4">
      <c r="A45" s="8"/>
      <c r="B45" s="8"/>
      <c r="C45" s="12"/>
      <c r="D45" s="8"/>
      <c r="E45" s="15"/>
      <c r="F45" s="15"/>
      <c r="G45" s="23"/>
      <c r="L45" s="4"/>
      <c r="Q45" s="4"/>
    </row>
    <row r="46" spans="1:19" ht="22.8" x14ac:dyDescent="0.4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2.8" x14ac:dyDescent="0.4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2.8" x14ac:dyDescent="0.4">
      <c r="A48" s="8"/>
      <c r="B48" s="8" t="s">
        <v>52</v>
      </c>
      <c r="C48" s="12"/>
      <c r="D48" s="8"/>
      <c r="E48" s="15">
        <f>41005+29166.67+29166.67</f>
        <v>99338.34</v>
      </c>
      <c r="F48" s="15"/>
      <c r="G48" s="34"/>
    </row>
    <row r="49" spans="1:14" s="1" customFormat="1" ht="18.75" hidden="1" customHeight="1" x14ac:dyDescent="0.4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4">
      <c r="A50" s="8"/>
      <c r="B50" s="8" t="s">
        <v>75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2.8" x14ac:dyDescent="0.4">
      <c r="A51" s="8"/>
      <c r="B51" s="8" t="s">
        <v>55</v>
      </c>
      <c r="C51" s="12"/>
      <c r="D51" s="8"/>
      <c r="E51" s="30">
        <v>24863698.149999999</v>
      </c>
      <c r="F51" s="15"/>
      <c r="G51" s="36"/>
      <c r="H51" s="2"/>
      <c r="I51" s="4"/>
      <c r="J51" s="2"/>
      <c r="K51" s="2"/>
    </row>
    <row r="52" spans="1:14" s="1" customFormat="1" ht="23.25" customHeight="1" x14ac:dyDescent="0.4">
      <c r="A52" s="8"/>
      <c r="B52" s="33" t="s">
        <v>58</v>
      </c>
      <c r="C52" s="12"/>
      <c r="D52" s="8"/>
      <c r="E52" s="32">
        <f>+E48+E51+E50</f>
        <v>50508036.489999995</v>
      </c>
      <c r="F52" s="15"/>
      <c r="G52" s="50"/>
      <c r="H52" s="2"/>
      <c r="I52" s="4"/>
      <c r="J52" s="2"/>
      <c r="K52" s="2"/>
    </row>
    <row r="53" spans="1:14" s="1" customFormat="1" ht="22.8" hidden="1" x14ac:dyDescent="0.4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4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4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4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4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4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2.8" x14ac:dyDescent="0.4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3.4" thickBot="1" x14ac:dyDescent="0.45">
      <c r="A60" s="8"/>
      <c r="B60" s="12" t="s">
        <v>26</v>
      </c>
      <c r="C60" s="8"/>
      <c r="D60" s="8"/>
      <c r="E60" s="20">
        <f>+E44+E52</f>
        <v>53524545.319999993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4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2.8" x14ac:dyDescent="0.4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2.8" x14ac:dyDescent="0.4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2.8" x14ac:dyDescent="0.4">
      <c r="A64" s="8"/>
      <c r="B64" s="8" t="s">
        <v>36</v>
      </c>
      <c r="C64" s="8"/>
      <c r="D64" s="8"/>
      <c r="E64" s="39">
        <f>+E29-E60</f>
        <v>966449233.55999994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4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4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4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3.4" thickBot="1" x14ac:dyDescent="0.45">
      <c r="A68" s="8"/>
      <c r="B68" s="12" t="s">
        <v>51</v>
      </c>
      <c r="C68" s="12"/>
      <c r="D68" s="8"/>
      <c r="E68" s="40">
        <f>+E64</f>
        <v>966449233.55999994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3.4" thickTop="1" x14ac:dyDescent="0.4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3.4" thickBot="1" x14ac:dyDescent="0.45">
      <c r="A70" s="8"/>
      <c r="B70" s="12" t="s">
        <v>37</v>
      </c>
      <c r="C70" s="12"/>
      <c r="D70" s="8"/>
      <c r="E70" s="40">
        <f>+E60+E68</f>
        <v>1019973778.8799999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3.4" thickTop="1" x14ac:dyDescent="0.4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2.8" hidden="1" x14ac:dyDescent="0.4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2.8" hidden="1" x14ac:dyDescent="0.4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2.8" x14ac:dyDescent="0.4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2.8" x14ac:dyDescent="0.4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2.8" x14ac:dyDescent="0.4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2.8" x14ac:dyDescent="0.4">
      <c r="A77" s="37"/>
      <c r="B77" s="71" t="s">
        <v>63</v>
      </c>
      <c r="C77" s="71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2.8" x14ac:dyDescent="0.4">
      <c r="A78" s="8"/>
      <c r="B78" s="71" t="s">
        <v>64</v>
      </c>
      <c r="C78" s="71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2.8" x14ac:dyDescent="0.4">
      <c r="A79" s="8"/>
      <c r="B79" s="70"/>
      <c r="C79" s="70"/>
      <c r="D79" s="23"/>
      <c r="E79" s="48"/>
      <c r="F79" s="47"/>
      <c r="G79" s="23"/>
      <c r="H79" s="2"/>
      <c r="J79" s="2"/>
      <c r="K79" s="2"/>
    </row>
    <row r="80" spans="1:14" s="1" customFormat="1" ht="22.8" x14ac:dyDescent="0.4">
      <c r="A80" s="8"/>
      <c r="B80" s="23"/>
      <c r="C80" s="23"/>
      <c r="D80" s="23"/>
      <c r="E80" s="46"/>
      <c r="F80" s="46"/>
      <c r="G80" s="23"/>
      <c r="H80" s="2"/>
      <c r="J80" s="54"/>
      <c r="K80" s="2"/>
    </row>
    <row r="81" spans="1:27" s="1" customFormat="1" ht="21" x14ac:dyDescent="0.4">
      <c r="A81" s="6"/>
      <c r="B81" s="6"/>
      <c r="C81" s="6"/>
      <c r="D81" s="6"/>
      <c r="E81" s="6"/>
      <c r="F81" s="6"/>
      <c r="G81" s="6"/>
      <c r="H81" s="2"/>
      <c r="J81" s="55"/>
      <c r="K81" s="2"/>
    </row>
    <row r="82" spans="1:27" s="2" customFormat="1" ht="21" x14ac:dyDescent="0.4">
      <c r="A82" s="6"/>
      <c r="B82" s="6"/>
      <c r="C82" s="6"/>
      <c r="D82" s="6"/>
      <c r="E82" s="7"/>
      <c r="F82" s="6"/>
      <c r="G82" s="6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86"/>
  <sheetViews>
    <sheetView topLeftCell="N1" zoomScaleNormal="100" workbookViewId="0">
      <selection activeCell="U34" sqref="U34"/>
    </sheetView>
  </sheetViews>
  <sheetFormatPr baseColWidth="10" defaultColWidth="11.44140625" defaultRowHeight="15.6" x14ac:dyDescent="0.3"/>
  <cols>
    <col min="1" max="1" width="3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25.5546875" style="1" bestFit="1" customWidth="1"/>
    <col min="6" max="6" width="2.33203125" style="1" customWidth="1"/>
    <col min="7" max="7" width="25.5546875" style="1" customWidth="1"/>
    <col min="8" max="8" width="2.109375" style="1" customWidth="1"/>
    <col min="9" max="9" width="23.5546875" style="1" hidden="1" customWidth="1"/>
    <col min="10" max="10" width="2.109375" style="1" hidden="1" customWidth="1"/>
    <col min="11" max="11" width="14.6640625" style="1" hidden="1" customWidth="1"/>
    <col min="12" max="12" width="2.109375" style="1" customWidth="1"/>
    <col min="13" max="13" width="25.5546875" style="2" bestFit="1" customWidth="1"/>
    <col min="14" max="14" width="2.109375" style="1" customWidth="1"/>
    <col min="15" max="15" width="25.5546875" style="2" customWidth="1"/>
    <col min="16" max="16" width="2.109375" style="2" customWidth="1"/>
    <col min="17" max="17" width="25.5546875" style="1" customWidth="1"/>
    <col min="18" max="18" width="2.109375" style="1" customWidth="1"/>
    <col min="19" max="19" width="25.5546875" style="1" customWidth="1"/>
    <col min="20" max="20" width="2" style="1" customWidth="1"/>
    <col min="21" max="21" width="25.5546875" style="1" customWidth="1"/>
    <col min="22" max="22" width="2.109375" style="1" customWidth="1"/>
    <col min="23" max="23" width="25.5546875" style="1" customWidth="1"/>
    <col min="24" max="24" width="2.109375" style="1" customWidth="1"/>
    <col min="25" max="25" width="25.5546875" style="1" customWidth="1"/>
    <col min="26" max="26" width="2.109375" style="1" customWidth="1"/>
    <col min="27" max="27" width="25.5546875" style="1" customWidth="1"/>
    <col min="28" max="28" width="2.109375" style="1" customWidth="1"/>
    <col min="29" max="29" width="25.5546875" style="1" customWidth="1"/>
    <col min="30" max="30" width="2.109375" style="1" customWidth="1"/>
    <col min="31" max="31" width="25.5546875" style="1" customWidth="1"/>
    <col min="32" max="32" width="1.88671875" style="1" customWidth="1"/>
    <col min="33" max="33" width="25.5546875" style="3" customWidth="1"/>
    <col min="34" max="34" width="21.88671875" style="3" customWidth="1"/>
    <col min="35" max="16384" width="11.44140625" style="3"/>
  </cols>
  <sheetData>
    <row r="3" spans="1:34" ht="24.6" x14ac:dyDescent="0.4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24.6" x14ac:dyDescent="0.4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ht="20.399999999999999" x14ac:dyDescent="0.35">
      <c r="B5" s="75" t="s">
        <v>73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ht="16.2" x14ac:dyDescent="0.35">
      <c r="B6" s="76" t="s">
        <v>74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8" spans="1:34" ht="22.8" x14ac:dyDescent="0.4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2.8" x14ac:dyDescent="0.4">
      <c r="A9" s="8"/>
      <c r="B9" s="8"/>
      <c r="C9" s="8"/>
      <c r="D9" s="9"/>
      <c r="E9" s="58">
        <v>44166</v>
      </c>
      <c r="F9" s="11"/>
      <c r="G9" s="58">
        <v>44197</v>
      </c>
      <c r="H9" s="59"/>
      <c r="I9" s="58" t="s">
        <v>68</v>
      </c>
      <c r="J9" s="59"/>
      <c r="K9" s="58" t="s">
        <v>69</v>
      </c>
      <c r="L9" s="8"/>
      <c r="M9" s="58">
        <v>44228</v>
      </c>
      <c r="O9" s="58">
        <v>44256</v>
      </c>
      <c r="Q9" s="58">
        <v>44287</v>
      </c>
      <c r="S9" s="58">
        <v>44317</v>
      </c>
      <c r="U9" s="58">
        <v>44348</v>
      </c>
      <c r="W9" s="58">
        <v>44378</v>
      </c>
      <c r="Y9" s="58">
        <v>44409</v>
      </c>
      <c r="AA9" s="58">
        <v>44440</v>
      </c>
      <c r="AC9" s="58">
        <v>44470</v>
      </c>
      <c r="AE9" s="58">
        <v>44501</v>
      </c>
      <c r="AG9" s="58">
        <v>44531</v>
      </c>
    </row>
    <row r="10" spans="1:34" ht="22.8" x14ac:dyDescent="0.4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4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2.8" x14ac:dyDescent="0.4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2.8" x14ac:dyDescent="0.4">
      <c r="A13" s="8"/>
      <c r="B13" s="8" t="s">
        <v>29</v>
      </c>
      <c r="C13" s="12" t="s">
        <v>6</v>
      </c>
      <c r="D13" s="8"/>
      <c r="E13" s="15">
        <v>51878992.219999999</v>
      </c>
      <c r="F13" s="15"/>
      <c r="G13" s="15">
        <v>58294890.730000004</v>
      </c>
      <c r="H13" s="15"/>
      <c r="I13" s="15">
        <v>6415898.5100000054</v>
      </c>
      <c r="J13" s="15"/>
      <c r="K13" s="60">
        <v>0.11005936248711801</v>
      </c>
      <c r="L13" s="16"/>
      <c r="M13" s="15">
        <v>61048031.640000008</v>
      </c>
      <c r="O13" s="15">
        <v>66263284.510000005</v>
      </c>
      <c r="Q13" s="15">
        <v>70226602.809999987</v>
      </c>
      <c r="S13" s="15">
        <v>75288947.430000007</v>
      </c>
      <c r="U13" s="15">
        <v>42649397.5</v>
      </c>
      <c r="W13" s="15">
        <v>42715060.670000002</v>
      </c>
      <c r="Y13" s="15">
        <v>46169985.649999999</v>
      </c>
      <c r="AA13" s="15">
        <v>56963149.199999996</v>
      </c>
      <c r="AC13" s="15">
        <v>47982403.259999998</v>
      </c>
      <c r="AE13" s="15">
        <v>56963149.199999996</v>
      </c>
      <c r="AG13" s="15">
        <v>56963149.200000003</v>
      </c>
    </row>
    <row r="14" spans="1:34" ht="18.75" hidden="1" customHeight="1" x14ac:dyDescent="0.4">
      <c r="A14" s="8"/>
      <c r="B14" s="8" t="s">
        <v>56</v>
      </c>
      <c r="C14" s="12" t="s">
        <v>7</v>
      </c>
      <c r="D14" s="8"/>
      <c r="E14" s="17"/>
      <c r="F14" s="17"/>
      <c r="G14" s="17"/>
      <c r="H14" s="17"/>
      <c r="I14" s="17"/>
      <c r="J14" s="17"/>
      <c r="K14" s="60" t="e">
        <v>#DIV/0!</v>
      </c>
      <c r="L14" s="18"/>
      <c r="M14" s="17"/>
      <c r="O14" s="17"/>
      <c r="Q14" s="17"/>
      <c r="S14" s="17"/>
      <c r="U14" s="17"/>
      <c r="W14" s="17"/>
      <c r="Y14" s="17"/>
      <c r="AA14" s="17"/>
      <c r="AC14" s="15">
        <v>0</v>
      </c>
      <c r="AE14" s="17"/>
      <c r="AG14" s="15">
        <v>0</v>
      </c>
    </row>
    <row r="15" spans="1:34" ht="22.8" x14ac:dyDescent="0.4">
      <c r="A15" s="8"/>
      <c r="B15" s="8" t="s">
        <v>30</v>
      </c>
      <c r="C15" s="12" t="s">
        <v>8</v>
      </c>
      <c r="D15" s="8"/>
      <c r="E15" s="15">
        <v>4542428.29</v>
      </c>
      <c r="F15" s="15"/>
      <c r="G15" s="15">
        <v>4679564.58</v>
      </c>
      <c r="H15" s="15"/>
      <c r="I15" s="15">
        <v>137136.29000000004</v>
      </c>
      <c r="J15" s="15"/>
      <c r="K15" s="60">
        <v>2.9305352593296197E-2</v>
      </c>
      <c r="L15" s="16"/>
      <c r="M15" s="15">
        <v>4380016.38</v>
      </c>
      <c r="O15" s="15">
        <v>4083914.3800000004</v>
      </c>
      <c r="Q15" s="15">
        <v>3946845.87</v>
      </c>
      <c r="S15" s="15">
        <v>3956903.2199999997</v>
      </c>
      <c r="U15" s="15">
        <v>4079218.48</v>
      </c>
      <c r="W15" s="15">
        <v>4527613.34</v>
      </c>
      <c r="Y15" s="15">
        <v>5000430.8199999984</v>
      </c>
      <c r="AA15" s="15">
        <v>4769918.4899999984</v>
      </c>
      <c r="AC15" s="15">
        <v>4727352.22</v>
      </c>
      <c r="AE15" s="15">
        <v>5494971.6200000001</v>
      </c>
      <c r="AG15" s="15">
        <v>9569369.9800000004</v>
      </c>
      <c r="AH15" s="68"/>
    </row>
    <row r="16" spans="1:34" ht="22.8" x14ac:dyDescent="0.4">
      <c r="A16" s="8"/>
      <c r="B16" s="8" t="s">
        <v>5</v>
      </c>
      <c r="C16" s="8"/>
      <c r="D16" s="8"/>
      <c r="E16" s="15">
        <v>1949603.12</v>
      </c>
      <c r="F16" s="15"/>
      <c r="G16" s="15">
        <v>1725778.09</v>
      </c>
      <c r="H16" s="15"/>
      <c r="I16" s="15">
        <v>-223825.03000000003</v>
      </c>
      <c r="J16" s="15"/>
      <c r="K16" s="60">
        <v>-0.12969513942548663</v>
      </c>
      <c r="L16" s="19"/>
      <c r="M16" s="15">
        <v>1513725.82</v>
      </c>
      <c r="O16" s="15">
        <v>1334896.69</v>
      </c>
      <c r="Q16" s="15">
        <v>1161836.25</v>
      </c>
      <c r="S16" s="15">
        <v>983007.12</v>
      </c>
      <c r="U16" s="15">
        <v>649979.38</v>
      </c>
      <c r="W16" s="15">
        <v>471150.26</v>
      </c>
      <c r="Y16" s="15">
        <v>292321.13</v>
      </c>
      <c r="AA16" s="15">
        <v>1452915.45</v>
      </c>
      <c r="AC16" s="15">
        <v>2138856.7599999998</v>
      </c>
      <c r="AE16" s="15">
        <v>1452915.45</v>
      </c>
      <c r="AG16" s="15">
        <v>1452915.45</v>
      </c>
      <c r="AH16" s="69"/>
    </row>
    <row r="17" spans="1:34" ht="23.4" thickBot="1" x14ac:dyDescent="0.45">
      <c r="A17" s="8"/>
      <c r="B17" s="12" t="s">
        <v>9</v>
      </c>
      <c r="C17" s="8"/>
      <c r="D17" s="8"/>
      <c r="E17" s="20">
        <f>+E13+E15+E16</f>
        <v>58371023.629999995</v>
      </c>
      <c r="F17" s="21"/>
      <c r="G17" s="20">
        <f>+G13+G15+G16</f>
        <v>64700233.400000006</v>
      </c>
      <c r="H17" s="21"/>
      <c r="I17" s="20">
        <f>+I13+I15+I16</f>
        <v>6329209.7700000051</v>
      </c>
      <c r="J17" s="21"/>
      <c r="K17" s="61">
        <f>+I17/G17</f>
        <v>9.7823600277769707E-2</v>
      </c>
      <c r="L17" s="22"/>
      <c r="M17" s="20">
        <f>+M13+M15+M16</f>
        <v>66941773.840000011</v>
      </c>
      <c r="O17" s="20">
        <f>+O13+O15+O16</f>
        <v>71682095.579999998</v>
      </c>
      <c r="Q17" s="20">
        <f>+Q13+Q15+Q16</f>
        <v>75335284.929999992</v>
      </c>
      <c r="S17" s="20">
        <f>+S13+S15+S16</f>
        <v>80228857.770000011</v>
      </c>
      <c r="U17" s="20">
        <f>+U13+U15+U16</f>
        <v>47378595.359999999</v>
      </c>
      <c r="W17" s="20">
        <f>+W13+W15+W16</f>
        <v>47713824.270000003</v>
      </c>
      <c r="Y17" s="20">
        <f>+Y13+Y15+Y16</f>
        <v>51462737.600000001</v>
      </c>
      <c r="AA17" s="20">
        <f>+AA13+AA15+AA16</f>
        <v>63185983.140000001</v>
      </c>
      <c r="AC17" s="20">
        <f>+AC13+AC15+AC16</f>
        <v>54848612.239999995</v>
      </c>
      <c r="AE17" s="20">
        <f>+AE13+AE15+AE16</f>
        <v>63911036.269999996</v>
      </c>
      <c r="AG17" s="20">
        <f>+AG13+AG15+AG16</f>
        <v>67985434.63000001</v>
      </c>
    </row>
    <row r="18" spans="1:34" ht="23.4" thickTop="1" x14ac:dyDescent="0.4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2.8" x14ac:dyDescent="0.4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2.8" x14ac:dyDescent="0.4">
      <c r="A20" s="8"/>
      <c r="B20" s="8" t="s">
        <v>49</v>
      </c>
      <c r="C20" s="12" t="s">
        <v>11</v>
      </c>
      <c r="D20" s="8"/>
      <c r="E20" s="15">
        <v>961148114.59000003</v>
      </c>
      <c r="F20" s="15"/>
      <c r="G20" s="15">
        <v>964100974.17999995</v>
      </c>
      <c r="H20" s="15"/>
      <c r="I20" s="15">
        <v>2952859.5899999142</v>
      </c>
      <c r="J20" s="15"/>
      <c r="K20" s="60">
        <v>3.0628115405768775E-3</v>
      </c>
      <c r="L20" s="24"/>
      <c r="M20" s="15">
        <v>960212061.27999997</v>
      </c>
      <c r="O20" s="15">
        <v>965154455.88</v>
      </c>
      <c r="P20" s="24"/>
      <c r="Q20" s="15">
        <v>959142820.00999999</v>
      </c>
      <c r="S20" s="15">
        <v>957508206.42999995</v>
      </c>
      <c r="U20" s="15">
        <v>941392541.46000004</v>
      </c>
      <c r="W20" s="15">
        <v>947144184.00999999</v>
      </c>
      <c r="Y20" s="15">
        <v>944171597.63999999</v>
      </c>
      <c r="AA20" s="15">
        <v>940882268.34000003</v>
      </c>
      <c r="AC20" s="15">
        <v>940973536.57000005</v>
      </c>
      <c r="AE20" s="15">
        <v>938540221.90999997</v>
      </c>
      <c r="AG20" s="15">
        <v>929563727.74000001</v>
      </c>
      <c r="AH20" s="68"/>
    </row>
    <row r="21" spans="1:34" ht="22.8" x14ac:dyDescent="0.4">
      <c r="A21" s="8"/>
      <c r="B21" s="8" t="s">
        <v>31</v>
      </c>
      <c r="C21" s="12" t="s">
        <v>12</v>
      </c>
      <c r="D21" s="8"/>
      <c r="E21" s="15">
        <v>125617425.23</v>
      </c>
      <c r="F21" s="15"/>
      <c r="G21" s="15">
        <v>125617425.23</v>
      </c>
      <c r="H21" s="15"/>
      <c r="I21" s="15">
        <v>0</v>
      </c>
      <c r="J21" s="15"/>
      <c r="K21" s="60">
        <v>0</v>
      </c>
      <c r="L21" s="25"/>
      <c r="M21" s="15">
        <v>125617425.23</v>
      </c>
      <c r="O21" s="15">
        <v>125617425.23</v>
      </c>
      <c r="P21" s="53"/>
      <c r="Q21" s="15">
        <v>125617425.23</v>
      </c>
      <c r="S21" s="15">
        <v>125617425.23</v>
      </c>
      <c r="U21" s="15">
        <v>125617425.23</v>
      </c>
      <c r="W21" s="15">
        <v>125617425.23</v>
      </c>
      <c r="Y21" s="15">
        <v>125760045.84999999</v>
      </c>
      <c r="AA21" s="15">
        <v>125760045.84999999</v>
      </c>
      <c r="AC21" s="15">
        <v>125817557.42</v>
      </c>
      <c r="AE21" s="15">
        <v>125845879.78</v>
      </c>
      <c r="AG21" s="15">
        <v>130506127.55</v>
      </c>
      <c r="AH21" s="69"/>
    </row>
    <row r="22" spans="1:34" ht="22.8" x14ac:dyDescent="0.4">
      <c r="A22" s="8"/>
      <c r="B22" s="8" t="s">
        <v>32</v>
      </c>
      <c r="C22" s="12" t="s">
        <v>13</v>
      </c>
      <c r="D22" s="8"/>
      <c r="E22" s="15">
        <v>-100880131.2</v>
      </c>
      <c r="F22" s="15"/>
      <c r="G22" s="15">
        <v>-101460803.12</v>
      </c>
      <c r="H22" s="15"/>
      <c r="I22" s="15">
        <v>-580671.92000000179</v>
      </c>
      <c r="J22" s="15"/>
      <c r="K22" s="60">
        <v>5.7231157466122937E-3</v>
      </c>
      <c r="L22" s="25"/>
      <c r="M22" s="15">
        <v>-102019310.28</v>
      </c>
      <c r="O22" s="15">
        <v>-102577817.44</v>
      </c>
      <c r="P22" s="53"/>
      <c r="Q22" s="15">
        <v>-103136324.59999999</v>
      </c>
      <c r="S22" s="15">
        <v>-103694661.25</v>
      </c>
      <c r="U22" s="15">
        <v>-104408984.18000001</v>
      </c>
      <c r="W22" s="15">
        <v>-104800509.15000001</v>
      </c>
      <c r="Y22" s="15">
        <v>-105352450.95</v>
      </c>
      <c r="AA22" s="15">
        <v>-105903595.93000001</v>
      </c>
      <c r="AC22" s="15">
        <v>-106453834.04000001</v>
      </c>
      <c r="AE22" s="15">
        <v>-107009151.86</v>
      </c>
      <c r="AG22" s="15">
        <v>-108081511.04000001</v>
      </c>
      <c r="AH22" s="68"/>
    </row>
    <row r="23" spans="1:34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/>
      <c r="G23" s="15"/>
      <c r="H23" s="15"/>
      <c r="I23" s="15">
        <v>0</v>
      </c>
      <c r="J23" s="15"/>
      <c r="K23" s="60" t="e">
        <v>#DIV/0!</v>
      </c>
      <c r="L23" s="19"/>
      <c r="M23" s="15"/>
      <c r="O23" s="15"/>
      <c r="Q23" s="15"/>
      <c r="S23" s="15"/>
      <c r="U23" s="15"/>
      <c r="W23" s="15"/>
      <c r="Y23" s="15"/>
      <c r="AA23" s="15">
        <v>0</v>
      </c>
      <c r="AC23" s="15">
        <v>0</v>
      </c>
      <c r="AE23" s="15">
        <v>0</v>
      </c>
      <c r="AG23" s="15">
        <v>0</v>
      </c>
    </row>
    <row r="24" spans="1:34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/>
      <c r="G24" s="15"/>
      <c r="H24" s="15"/>
      <c r="I24" s="15">
        <v>0</v>
      </c>
      <c r="J24" s="15"/>
      <c r="K24" s="60" t="e">
        <v>#DIV/0!</v>
      </c>
      <c r="L24" s="19"/>
      <c r="M24" s="15"/>
      <c r="O24" s="15"/>
      <c r="Q24" s="15"/>
      <c r="S24" s="15"/>
      <c r="U24" s="15"/>
      <c r="W24" s="15"/>
      <c r="Y24" s="15"/>
      <c r="AA24" s="15">
        <v>0</v>
      </c>
      <c r="AC24" s="15">
        <v>0</v>
      </c>
      <c r="AE24" s="15">
        <v>0</v>
      </c>
      <c r="AG24" s="15">
        <v>0</v>
      </c>
    </row>
    <row r="25" spans="1:34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/>
      <c r="G25" s="26">
        <v>0</v>
      </c>
      <c r="H25" s="15"/>
      <c r="I25" s="15">
        <v>0</v>
      </c>
      <c r="J25" s="15"/>
      <c r="K25" s="60">
        <v>0</v>
      </c>
      <c r="L25" s="15"/>
      <c r="M25" s="26">
        <v>0</v>
      </c>
      <c r="N25" s="2"/>
      <c r="O25" s="26">
        <v>0</v>
      </c>
      <c r="Q25" s="26">
        <v>0</v>
      </c>
      <c r="S25" s="26">
        <v>0</v>
      </c>
      <c r="U25" s="26">
        <v>0</v>
      </c>
      <c r="W25" s="26">
        <v>0</v>
      </c>
      <c r="Y25" s="26">
        <v>0</v>
      </c>
      <c r="AA25" s="15">
        <v>0</v>
      </c>
      <c r="AC25" s="15">
        <v>0</v>
      </c>
      <c r="AE25" s="15">
        <v>0</v>
      </c>
      <c r="AG25" s="15">
        <v>0</v>
      </c>
    </row>
    <row r="26" spans="1:34" ht="18.75" hidden="1" customHeight="1" x14ac:dyDescent="0.4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3.4" thickBot="1" x14ac:dyDescent="0.45">
      <c r="A27" s="8"/>
      <c r="B27" s="12" t="s">
        <v>16</v>
      </c>
      <c r="C27" s="8"/>
      <c r="D27" s="8"/>
      <c r="E27" s="20">
        <f>+E20+E21+E22+E25</f>
        <v>985885408.61999989</v>
      </c>
      <c r="F27" s="21"/>
      <c r="G27" s="20">
        <f>+G20+G21+G22+G25</f>
        <v>988257596.28999984</v>
      </c>
      <c r="H27" s="21"/>
      <c r="I27" s="20">
        <f>+I20+I21+I22+I25</f>
        <v>2372187.6699999124</v>
      </c>
      <c r="J27" s="21"/>
      <c r="K27" s="61">
        <f>+I27/G27</f>
        <v>2.4003738285496611E-3</v>
      </c>
      <c r="L27" s="27"/>
      <c r="M27" s="20">
        <f>+M20+M21+M22+M25</f>
        <v>983810176.23000002</v>
      </c>
      <c r="O27" s="20">
        <f>+O20+O21+O22+O25</f>
        <v>988194063.66999984</v>
      </c>
      <c r="Q27" s="20">
        <f>+Q20+Q21+Q22+Q25</f>
        <v>981623920.63999999</v>
      </c>
      <c r="S27" s="20">
        <f>+S20+S21+S22+S25</f>
        <v>979430970.40999985</v>
      </c>
      <c r="U27" s="20">
        <f>+U20+U21+U22+U25</f>
        <v>962600982.50999999</v>
      </c>
      <c r="W27" s="20">
        <f>+W20+W21+W22+W25</f>
        <v>967961100.09000003</v>
      </c>
      <c r="Y27" s="20">
        <f>+Y20+Y21+Y22+Y25</f>
        <v>964579192.53999996</v>
      </c>
      <c r="AA27" s="20">
        <f>+AA20+AA21+AA22+AA25</f>
        <v>960738718.25999999</v>
      </c>
      <c r="AC27" s="20">
        <f>+AC20+AC21+AC22+AC25</f>
        <v>960337259.95000005</v>
      </c>
      <c r="AE27" s="20">
        <f>+AE20+AE21+AE22+AE25</f>
        <v>957376949.82999992</v>
      </c>
      <c r="AG27" s="20">
        <f>+AG20+AG21+AG22+AG25</f>
        <v>951988344.25</v>
      </c>
    </row>
    <row r="28" spans="1:34" ht="11.25" customHeight="1" thickTop="1" x14ac:dyDescent="0.4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3.4" thickBot="1" x14ac:dyDescent="0.45">
      <c r="A29" s="8"/>
      <c r="B29" s="12" t="s">
        <v>17</v>
      </c>
      <c r="C29" s="8"/>
      <c r="D29" s="8"/>
      <c r="E29" s="20">
        <f>+E17+E27</f>
        <v>1044256432.2499999</v>
      </c>
      <c r="F29" s="21"/>
      <c r="G29" s="20">
        <f>+G17+G27</f>
        <v>1052957829.6899998</v>
      </c>
      <c r="H29" s="21"/>
      <c r="I29" s="20">
        <f>+I17+I27</f>
        <v>8701397.4399999175</v>
      </c>
      <c r="J29" s="21"/>
      <c r="K29" s="61">
        <f>+I29/G29</f>
        <v>8.2637663110987896E-3</v>
      </c>
      <c r="L29" s="28"/>
      <c r="M29" s="20">
        <f>+M17+M27</f>
        <v>1050751950.0700001</v>
      </c>
      <c r="O29" s="20">
        <f>+O17+O27</f>
        <v>1059876159.2499999</v>
      </c>
      <c r="Q29" s="20">
        <f>+Q17+Q27</f>
        <v>1056959205.5699999</v>
      </c>
      <c r="S29" s="20">
        <f>+S17+S27</f>
        <v>1059659828.1799998</v>
      </c>
      <c r="U29" s="20">
        <f>+U17+U27</f>
        <v>1009979577.87</v>
      </c>
      <c r="W29" s="20">
        <f>+W17+W27</f>
        <v>1015674924.36</v>
      </c>
      <c r="Y29" s="20">
        <f>+Y17+Y27</f>
        <v>1016041930.14</v>
      </c>
      <c r="AA29" s="20">
        <f>+AA17+AA27</f>
        <v>1023924701.4</v>
      </c>
      <c r="AC29" s="20">
        <f>+AC17+AC27</f>
        <v>1015185872.1900001</v>
      </c>
      <c r="AE29" s="20">
        <f>+AE17+AE27</f>
        <v>1021287986.0999999</v>
      </c>
      <c r="AG29" s="20">
        <f>+AG17+AG27</f>
        <v>1019973778.88</v>
      </c>
    </row>
    <row r="30" spans="1:34" ht="14.25" customHeight="1" thickTop="1" x14ac:dyDescent="0.4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2.8" x14ac:dyDescent="0.4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4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2.8" x14ac:dyDescent="0.4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2.8" x14ac:dyDescent="0.4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2.8" x14ac:dyDescent="0.4">
      <c r="A35" s="8"/>
      <c r="B35" s="8" t="s">
        <v>52</v>
      </c>
      <c r="C35" s="12"/>
      <c r="D35" s="8"/>
      <c r="E35" s="15">
        <v>7531340.4500000002</v>
      </c>
      <c r="F35" s="15"/>
      <c r="G35" s="15">
        <v>3642113.11</v>
      </c>
      <c r="H35" s="15"/>
      <c r="I35" s="15">
        <v>-3889227.3400000003</v>
      </c>
      <c r="J35" s="15"/>
      <c r="K35" s="60">
        <v>-1.067849136623876</v>
      </c>
      <c r="L35" s="29"/>
      <c r="M35" s="15">
        <v>2789800.03</v>
      </c>
      <c r="O35" s="15">
        <v>3431521.02</v>
      </c>
      <c r="Q35" s="15">
        <v>2224382.52</v>
      </c>
      <c r="S35" s="15">
        <v>4649264.5</v>
      </c>
      <c r="U35" s="15">
        <v>1683988.54</v>
      </c>
      <c r="W35" s="15">
        <v>3043661.79</v>
      </c>
      <c r="Y35" s="15">
        <v>6153518.9299999997</v>
      </c>
      <c r="AA35" s="15">
        <v>4814565.5999999996</v>
      </c>
      <c r="AC35" s="15">
        <v>1818795.62</v>
      </c>
      <c r="AE35" s="15">
        <v>1959312.16</v>
      </c>
      <c r="AG35" s="15">
        <v>2282402</v>
      </c>
    </row>
    <row r="36" spans="1:34" ht="22.8" x14ac:dyDescent="0.4">
      <c r="A36" s="8"/>
      <c r="B36" s="8" t="s">
        <v>54</v>
      </c>
      <c r="C36" s="12" t="s">
        <v>22</v>
      </c>
      <c r="D36" s="8"/>
      <c r="E36" s="15">
        <v>25000</v>
      </c>
      <c r="F36" s="15"/>
      <c r="G36" s="15">
        <v>86600</v>
      </c>
      <c r="H36" s="15"/>
      <c r="I36" s="15">
        <v>61600</v>
      </c>
      <c r="J36" s="15"/>
      <c r="K36" s="60">
        <v>0.71131639722863738</v>
      </c>
      <c r="L36" s="29"/>
      <c r="M36" s="15">
        <v>86600</v>
      </c>
      <c r="O36" s="15">
        <v>112600</v>
      </c>
      <c r="Q36" s="15">
        <v>181400</v>
      </c>
      <c r="S36" s="15">
        <v>113400</v>
      </c>
      <c r="U36" s="15">
        <v>45000</v>
      </c>
      <c r="W36" s="15">
        <v>45000</v>
      </c>
      <c r="X36" s="4"/>
      <c r="Y36" s="15">
        <v>144000</v>
      </c>
      <c r="AA36" s="15">
        <v>45000</v>
      </c>
      <c r="AC36" s="15">
        <v>134000</v>
      </c>
      <c r="AE36" s="15">
        <v>129000</v>
      </c>
      <c r="AG36" s="15">
        <v>57000</v>
      </c>
    </row>
    <row r="37" spans="1:34" ht="18.75" hidden="1" customHeight="1" x14ac:dyDescent="0.4">
      <c r="A37" s="8"/>
      <c r="B37" s="8" t="s">
        <v>55</v>
      </c>
      <c r="C37" s="12"/>
      <c r="D37" s="8"/>
      <c r="E37" s="15"/>
      <c r="F37" s="15"/>
      <c r="G37" s="15"/>
      <c r="H37" s="15"/>
      <c r="I37" s="15">
        <v>0</v>
      </c>
      <c r="J37" s="15"/>
      <c r="K37" s="60" t="e">
        <v>#DIV/0!</v>
      </c>
      <c r="L37" s="23"/>
      <c r="M37" s="15"/>
      <c r="O37" s="15"/>
      <c r="Q37" s="15"/>
      <c r="S37" s="15"/>
      <c r="U37" s="15"/>
      <c r="W37" s="15"/>
      <c r="Y37" s="15">
        <v>0</v>
      </c>
      <c r="AA37" s="15">
        <v>0</v>
      </c>
      <c r="AC37" s="15">
        <v>0</v>
      </c>
      <c r="AE37" s="15">
        <v>0</v>
      </c>
      <c r="AG37" s="15">
        <v>0</v>
      </c>
    </row>
    <row r="38" spans="1:34" ht="18.75" hidden="1" customHeight="1" x14ac:dyDescent="0.4">
      <c r="A38" s="8"/>
      <c r="B38" s="8" t="s">
        <v>44</v>
      </c>
      <c r="C38" s="12"/>
      <c r="D38" s="8"/>
      <c r="E38" s="15"/>
      <c r="F38" s="15"/>
      <c r="G38" s="15"/>
      <c r="H38" s="15"/>
      <c r="I38" s="15">
        <v>0</v>
      </c>
      <c r="J38" s="15"/>
      <c r="K38" s="60" t="e">
        <v>#DIV/0!</v>
      </c>
      <c r="L38" s="23"/>
      <c r="M38" s="15"/>
      <c r="O38" s="15"/>
      <c r="Q38" s="15"/>
      <c r="S38" s="15"/>
      <c r="U38" s="15"/>
      <c r="V38" s="4"/>
      <c r="W38" s="15"/>
      <c r="Y38" s="15">
        <v>0</v>
      </c>
      <c r="AA38" s="15">
        <v>0</v>
      </c>
      <c r="AC38" s="15">
        <v>0</v>
      </c>
      <c r="AE38" s="15">
        <v>0</v>
      </c>
      <c r="AG38" s="15">
        <v>0</v>
      </c>
    </row>
    <row r="39" spans="1:34" ht="18.75" hidden="1" customHeight="1" x14ac:dyDescent="0.4">
      <c r="A39" s="8"/>
      <c r="B39" s="8" t="s">
        <v>43</v>
      </c>
      <c r="C39" s="12"/>
      <c r="D39" s="8"/>
      <c r="E39" s="15"/>
      <c r="F39" s="15"/>
      <c r="G39" s="15"/>
      <c r="H39" s="15"/>
      <c r="I39" s="15">
        <v>0</v>
      </c>
      <c r="J39" s="15"/>
      <c r="K39" s="60" t="e">
        <v>#DIV/0!</v>
      </c>
      <c r="L39" s="23"/>
      <c r="M39" s="15"/>
      <c r="O39" s="15"/>
      <c r="Q39" s="15"/>
      <c r="S39" s="15"/>
      <c r="U39" s="15"/>
      <c r="V39" s="4"/>
      <c r="W39" s="15"/>
      <c r="Y39" s="15">
        <v>0</v>
      </c>
      <c r="AA39" s="15">
        <v>0</v>
      </c>
      <c r="AC39" s="15">
        <v>0</v>
      </c>
      <c r="AE39" s="15">
        <v>0</v>
      </c>
      <c r="AG39" s="15">
        <v>0</v>
      </c>
    </row>
    <row r="40" spans="1:34" ht="18.75" hidden="1" customHeight="1" x14ac:dyDescent="0.4">
      <c r="A40" s="8"/>
      <c r="B40" s="8" t="s">
        <v>20</v>
      </c>
      <c r="C40" s="12"/>
      <c r="D40" s="8"/>
      <c r="E40" s="15"/>
      <c r="F40" s="15"/>
      <c r="G40" s="15"/>
      <c r="H40" s="15"/>
      <c r="I40" s="15">
        <v>0</v>
      </c>
      <c r="J40" s="15"/>
      <c r="K40" s="60" t="e">
        <v>#DIV/0!</v>
      </c>
      <c r="L40" s="23"/>
      <c r="M40" s="15"/>
      <c r="O40" s="15"/>
      <c r="Q40" s="15"/>
      <c r="S40" s="15"/>
      <c r="U40" s="15"/>
      <c r="V40" s="4"/>
      <c r="W40" s="15"/>
      <c r="Y40" s="15">
        <v>0</v>
      </c>
      <c r="AA40" s="15">
        <v>0</v>
      </c>
      <c r="AC40" s="15">
        <v>0</v>
      </c>
      <c r="AE40" s="15">
        <v>0</v>
      </c>
      <c r="AG40" s="15">
        <v>0</v>
      </c>
    </row>
    <row r="41" spans="1:34" ht="18.75" hidden="1" customHeight="1" x14ac:dyDescent="0.4">
      <c r="A41" s="8"/>
      <c r="B41" s="8" t="s">
        <v>42</v>
      </c>
      <c r="C41" s="12"/>
      <c r="D41" s="8"/>
      <c r="E41" s="31"/>
      <c r="F41" s="31"/>
      <c r="G41" s="31"/>
      <c r="H41" s="31"/>
      <c r="I41" s="15">
        <v>0</v>
      </c>
      <c r="J41" s="31"/>
      <c r="K41" s="60" t="e">
        <v>#DIV/0!</v>
      </c>
      <c r="L41" s="23"/>
      <c r="M41" s="31"/>
      <c r="O41" s="31"/>
      <c r="Q41" s="31"/>
      <c r="S41" s="31"/>
      <c r="U41" s="31"/>
      <c r="V41" s="4"/>
      <c r="W41" s="31"/>
      <c r="Y41" s="15">
        <v>0</v>
      </c>
      <c r="AA41" s="15">
        <v>0</v>
      </c>
      <c r="AC41" s="15">
        <v>0</v>
      </c>
      <c r="AE41" s="15">
        <v>0</v>
      </c>
      <c r="AG41" s="15">
        <v>0</v>
      </c>
    </row>
    <row r="42" spans="1:34" ht="18.75" customHeight="1" x14ac:dyDescent="0.4">
      <c r="A42" s="8"/>
      <c r="B42" s="8" t="s">
        <v>62</v>
      </c>
      <c r="C42" s="12"/>
      <c r="D42" s="8"/>
      <c r="E42" s="31">
        <v>25567763.82</v>
      </c>
      <c r="F42" s="31"/>
      <c r="G42" s="31">
        <v>16211466.32</v>
      </c>
      <c r="H42" s="31"/>
      <c r="I42" s="15">
        <v>-9356297.5</v>
      </c>
      <c r="J42" s="31"/>
      <c r="K42" s="60">
        <v>-0.57714072961168139</v>
      </c>
      <c r="L42" s="46"/>
      <c r="M42" s="31">
        <v>17710967.289999999</v>
      </c>
      <c r="O42" s="31">
        <v>20127276.120000001</v>
      </c>
      <c r="Q42" s="31">
        <v>15463838.25</v>
      </c>
      <c r="S42" s="31">
        <v>12278356.01</v>
      </c>
      <c r="U42" s="31">
        <v>13442777.210000001</v>
      </c>
      <c r="V42" s="4"/>
      <c r="W42" s="31">
        <v>14406330.710000001</v>
      </c>
      <c r="Y42" s="15">
        <v>12984878.609999999</v>
      </c>
      <c r="AA42" s="15">
        <v>12984878.609999999</v>
      </c>
      <c r="AC42" s="15">
        <v>2420852.4900000002</v>
      </c>
      <c r="AE42" s="15">
        <v>2356045.84</v>
      </c>
      <c r="AG42" s="15">
        <v>451657.69</v>
      </c>
    </row>
    <row r="43" spans="1:34" ht="21.75" customHeight="1" x14ac:dyDescent="0.4">
      <c r="A43" s="8"/>
      <c r="B43" s="8" t="s">
        <v>61</v>
      </c>
      <c r="C43" s="12"/>
      <c r="D43" s="8"/>
      <c r="E43" s="31">
        <v>507600</v>
      </c>
      <c r="F43" s="31"/>
      <c r="G43" s="31">
        <v>522800</v>
      </c>
      <c r="H43" s="31"/>
      <c r="I43" s="15">
        <v>15200</v>
      </c>
      <c r="J43" s="31"/>
      <c r="K43" s="63">
        <v>2.9074215761285386E-2</v>
      </c>
      <c r="L43" s="23"/>
      <c r="M43" s="31">
        <v>729500</v>
      </c>
      <c r="O43" s="31">
        <v>685300</v>
      </c>
      <c r="Q43" s="31">
        <v>1512300</v>
      </c>
      <c r="S43" s="31">
        <v>1359750</v>
      </c>
      <c r="U43" s="31">
        <v>1452487.5</v>
      </c>
      <c r="V43" s="4"/>
      <c r="W43" s="31">
        <v>1733477.5</v>
      </c>
      <c r="Y43" s="15">
        <v>1999740</v>
      </c>
      <c r="AA43" s="15">
        <v>1828827.5</v>
      </c>
      <c r="AC43" s="15">
        <v>1828827.5</v>
      </c>
      <c r="AE43" s="15">
        <v>604155</v>
      </c>
      <c r="AG43" s="15">
        <v>225449.14</v>
      </c>
    </row>
    <row r="44" spans="1:34" ht="22.8" x14ac:dyDescent="0.4">
      <c r="A44" s="8"/>
      <c r="B44" s="12" t="s">
        <v>57</v>
      </c>
      <c r="C44" s="12"/>
      <c r="D44" s="8"/>
      <c r="E44" s="32">
        <f>SUM(E35:E43)</f>
        <v>33631704.269999996</v>
      </c>
      <c r="F44" s="21"/>
      <c r="G44" s="32">
        <f>SUM(G35:G43)</f>
        <v>20462979.43</v>
      </c>
      <c r="H44" s="21"/>
      <c r="I44" s="32">
        <f>SUM(I35:I43)</f>
        <v>-13168724.84</v>
      </c>
      <c r="J44" s="21"/>
      <c r="K44" s="62">
        <f t="shared" ref="K44" si="0">+I44/G44</f>
        <v>-0.64353897657219117</v>
      </c>
      <c r="L44" s="28"/>
      <c r="M44" s="32">
        <f>SUM(M35:M43)</f>
        <v>21316867.32</v>
      </c>
      <c r="O44" s="32">
        <f>SUM(O35:O43)</f>
        <v>24356697.140000001</v>
      </c>
      <c r="Q44" s="32">
        <f>SUM(Q35:Q43)</f>
        <v>19381920.77</v>
      </c>
      <c r="S44" s="32">
        <f>SUM(S35:S43)</f>
        <v>18400770.509999998</v>
      </c>
      <c r="U44" s="32">
        <f>SUM(U35:U43)</f>
        <v>16624253.25</v>
      </c>
      <c r="V44" s="4"/>
      <c r="W44" s="32">
        <f>SUM(W35:W43)</f>
        <v>19228470</v>
      </c>
      <c r="Y44" s="32">
        <f>SUM(Y35:Y43)</f>
        <v>21282137.539999999</v>
      </c>
      <c r="AA44" s="32">
        <f>SUM(AA35:AA43)</f>
        <v>19673271.710000001</v>
      </c>
      <c r="AC44" s="32">
        <f>SUM(AC35:AC43)</f>
        <v>6202475.6100000003</v>
      </c>
      <c r="AE44" s="32">
        <f>SUM(AE35:AE43)</f>
        <v>5048513</v>
      </c>
      <c r="AG44" s="32">
        <f>SUM(AG35:AG43)</f>
        <v>3016508.83</v>
      </c>
      <c r="AH44" s="68"/>
    </row>
    <row r="45" spans="1:34" ht="22.8" x14ac:dyDescent="0.4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9"/>
    </row>
    <row r="46" spans="1:34" ht="22.8" x14ac:dyDescent="0.4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2.8" x14ac:dyDescent="0.4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2.8" x14ac:dyDescent="0.4">
      <c r="A48" s="8"/>
      <c r="B48" s="8" t="s">
        <v>52</v>
      </c>
      <c r="C48" s="12"/>
      <c r="D48" s="8"/>
      <c r="E48" s="15">
        <v>3619162.61</v>
      </c>
      <c r="F48" s="15"/>
      <c r="G48" s="15">
        <v>2799141.28</v>
      </c>
      <c r="H48" s="15"/>
      <c r="I48" s="15">
        <v>-820021.33000000007</v>
      </c>
      <c r="J48" s="15"/>
      <c r="K48" s="60">
        <v>-0.29295460570679022</v>
      </c>
      <c r="L48" s="34"/>
      <c r="M48" s="15">
        <v>3018932.0199999958</v>
      </c>
      <c r="O48" s="15">
        <v>3018932.0199999958</v>
      </c>
      <c r="Q48" s="15">
        <v>3991712.2399999984</v>
      </c>
      <c r="S48" s="15">
        <v>4394712.24</v>
      </c>
      <c r="U48" s="15">
        <v>4289043.74</v>
      </c>
      <c r="W48" s="15">
        <v>4289043.24</v>
      </c>
      <c r="Y48" s="15">
        <v>3974043.24</v>
      </c>
      <c r="AA48" s="15">
        <v>4569000.76</v>
      </c>
      <c r="AC48" s="15">
        <v>3974043.24</v>
      </c>
      <c r="AE48" s="15">
        <v>150000.12</v>
      </c>
      <c r="AG48" s="15">
        <v>99338.34</v>
      </c>
      <c r="AH48" s="68"/>
    </row>
    <row r="49" spans="1:34" ht="18.75" hidden="1" customHeight="1" x14ac:dyDescent="0.4">
      <c r="A49" s="8"/>
      <c r="B49" s="8" t="s">
        <v>54</v>
      </c>
      <c r="C49" s="12"/>
      <c r="D49" s="8"/>
      <c r="E49" s="15"/>
      <c r="F49" s="15"/>
      <c r="G49" s="15"/>
      <c r="H49" s="15"/>
      <c r="I49" s="15">
        <v>0</v>
      </c>
      <c r="J49" s="15"/>
      <c r="K49" s="63" t="e">
        <v>#DIV/0!</v>
      </c>
      <c r="L49" s="35"/>
      <c r="M49" s="15"/>
      <c r="O49" s="15"/>
      <c r="Q49" s="15"/>
      <c r="S49" s="15"/>
      <c r="U49" s="15"/>
      <c r="W49" s="15"/>
      <c r="Y49" s="15"/>
      <c r="AA49" s="15"/>
      <c r="AC49" s="15">
        <v>0</v>
      </c>
      <c r="AE49" s="15">
        <v>0</v>
      </c>
      <c r="AG49" s="15">
        <v>0</v>
      </c>
      <c r="AH49" s="69"/>
    </row>
    <row r="50" spans="1:34" ht="18.75" customHeight="1" x14ac:dyDescent="0.4">
      <c r="A50" s="8"/>
      <c r="B50" s="8" t="s">
        <v>75</v>
      </c>
      <c r="C50" s="12"/>
      <c r="D50" s="8"/>
      <c r="E50" s="15">
        <v>0</v>
      </c>
      <c r="F50" s="15"/>
      <c r="G50" s="15">
        <v>0</v>
      </c>
      <c r="H50" s="15"/>
      <c r="I50" s="15"/>
      <c r="J50" s="15"/>
      <c r="K50" s="60"/>
      <c r="L50" s="35"/>
      <c r="M50" s="15">
        <v>0</v>
      </c>
      <c r="O50" s="15">
        <v>0</v>
      </c>
      <c r="Q50" s="15">
        <v>0</v>
      </c>
      <c r="S50" s="15">
        <v>0</v>
      </c>
      <c r="U50" s="15">
        <v>0</v>
      </c>
      <c r="W50" s="15">
        <v>0</v>
      </c>
      <c r="Y50" s="15">
        <v>0</v>
      </c>
      <c r="AA50" s="15">
        <v>0</v>
      </c>
      <c r="AC50" s="15">
        <v>0</v>
      </c>
      <c r="AE50" s="15">
        <v>25545000</v>
      </c>
      <c r="AG50" s="15">
        <v>25545000</v>
      </c>
      <c r="AH50" s="69"/>
    </row>
    <row r="51" spans="1:34" ht="22.8" x14ac:dyDescent="0.4">
      <c r="A51" s="8"/>
      <c r="B51" s="8" t="s">
        <v>55</v>
      </c>
      <c r="C51" s="12"/>
      <c r="D51" s="8"/>
      <c r="E51" s="30">
        <v>49616839.850000001</v>
      </c>
      <c r="F51" s="30"/>
      <c r="G51" s="30">
        <v>49816157.850000001</v>
      </c>
      <c r="H51" s="30"/>
      <c r="I51" s="15">
        <v>199318</v>
      </c>
      <c r="J51" s="30"/>
      <c r="K51" s="60">
        <v>4.001071311042507E-3</v>
      </c>
      <c r="L51" s="36"/>
      <c r="M51" s="30">
        <v>50275091.850000001</v>
      </c>
      <c r="N51" s="4"/>
      <c r="O51" s="30">
        <v>50275091.850000001</v>
      </c>
      <c r="Q51" s="30">
        <v>50398857.850000001</v>
      </c>
      <c r="S51" s="30">
        <v>50398857.850000001</v>
      </c>
      <c r="U51" s="30">
        <v>51577171.259999998</v>
      </c>
      <c r="W51" s="30">
        <v>51044446.549999997</v>
      </c>
      <c r="Y51" s="15">
        <v>51567811.939999998</v>
      </c>
      <c r="AA51" s="15">
        <v>50996619.420000002</v>
      </c>
      <c r="AC51" s="15">
        <v>52047716.939999998</v>
      </c>
      <c r="AE51" s="15">
        <v>26816410.039999999</v>
      </c>
      <c r="AG51" s="15">
        <v>24863698.149999999</v>
      </c>
      <c r="AH51" s="68"/>
    </row>
    <row r="52" spans="1:34" ht="23.25" customHeight="1" x14ac:dyDescent="0.4">
      <c r="A52" s="8"/>
      <c r="B52" s="33" t="s">
        <v>58</v>
      </c>
      <c r="C52" s="12"/>
      <c r="D52" s="8"/>
      <c r="E52" s="32">
        <f>+E48+E51</f>
        <v>53236002.460000001</v>
      </c>
      <c r="F52" s="21"/>
      <c r="G52" s="32">
        <f>+G48+G51</f>
        <v>52615299.130000003</v>
      </c>
      <c r="H52" s="21"/>
      <c r="I52" s="32">
        <f>+I48+I51</f>
        <v>-620703.33000000007</v>
      </c>
      <c r="J52" s="21"/>
      <c r="K52" s="64">
        <f>+I52/G52</f>
        <v>-1.1797012280903097E-2</v>
      </c>
      <c r="L52" s="50"/>
      <c r="M52" s="32">
        <f>+M48+M51</f>
        <v>53294023.869999997</v>
      </c>
      <c r="N52" s="4"/>
      <c r="O52" s="32">
        <f>+O48+O51</f>
        <v>53294023.869999997</v>
      </c>
      <c r="Q52" s="32">
        <f>+Q48+Q51</f>
        <v>54390570.090000004</v>
      </c>
      <c r="S52" s="32">
        <f>+S48+S51</f>
        <v>54793570.090000004</v>
      </c>
      <c r="U52" s="32">
        <f>+U48+U51</f>
        <v>55866215</v>
      </c>
      <c r="W52" s="32">
        <f>+W48+W51</f>
        <v>55333489.789999999</v>
      </c>
      <c r="Y52" s="32">
        <f>+Y48+Y51</f>
        <v>55541855.18</v>
      </c>
      <c r="AA52" s="32">
        <f>+AA48+AA51</f>
        <v>55565620.18</v>
      </c>
      <c r="AC52" s="32">
        <f>+AC48+AC51</f>
        <v>56021760.18</v>
      </c>
      <c r="AE52" s="32">
        <f>+AE48+AE51+AE50</f>
        <v>52511410.159999996</v>
      </c>
      <c r="AG52" s="32">
        <f>+AG48+AG51</f>
        <v>24963036.489999998</v>
      </c>
      <c r="AH52" s="69"/>
    </row>
    <row r="53" spans="1:34" ht="22.8" hidden="1" x14ac:dyDescent="0.4">
      <c r="A53" s="8"/>
      <c r="B53" s="37"/>
      <c r="C53" s="12"/>
      <c r="D53" s="8"/>
      <c r="E53" s="15"/>
      <c r="F53" s="15"/>
      <c r="G53" s="15"/>
      <c r="H53" s="15"/>
      <c r="I53" s="15"/>
      <c r="J53" s="15"/>
      <c r="K53" s="15"/>
      <c r="L53" s="35"/>
      <c r="M53" s="15"/>
      <c r="O53" s="15"/>
      <c r="Q53" s="15"/>
      <c r="S53" s="15"/>
      <c r="U53" s="15"/>
      <c r="W53" s="15"/>
      <c r="Y53" s="15"/>
      <c r="AA53" s="15"/>
      <c r="AC53" s="15"/>
      <c r="AE53" s="15"/>
      <c r="AG53" s="15"/>
    </row>
    <row r="54" spans="1:34" ht="18.75" hidden="1" customHeight="1" x14ac:dyDescent="0.4">
      <c r="A54" s="8"/>
      <c r="B54" s="8" t="s">
        <v>34</v>
      </c>
      <c r="C54" s="12" t="s">
        <v>25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4">
      <c r="A55" s="8"/>
      <c r="B55" s="8" t="s">
        <v>41</v>
      </c>
      <c r="C55" s="12" t="s">
        <v>33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4">
      <c r="A56" s="8"/>
      <c r="B56" s="8" t="s">
        <v>40</v>
      </c>
      <c r="C56" s="12" t="s">
        <v>35</v>
      </c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4">
      <c r="A57" s="8"/>
      <c r="B57" s="8" t="s">
        <v>39</v>
      </c>
      <c r="C57" s="8"/>
      <c r="D57" s="8"/>
      <c r="E57" s="15">
        <v>0</v>
      </c>
      <c r="F57" s="15"/>
      <c r="G57" s="15">
        <v>0</v>
      </c>
      <c r="H57" s="15"/>
      <c r="I57" s="15">
        <v>0</v>
      </c>
      <c r="J57" s="15"/>
      <c r="K57" s="15"/>
      <c r="L57" s="35"/>
      <c r="M57" s="15">
        <v>0</v>
      </c>
      <c r="O57" s="15">
        <v>0</v>
      </c>
      <c r="Q57" s="15">
        <v>0</v>
      </c>
      <c r="S57" s="15">
        <v>0</v>
      </c>
      <c r="U57" s="15">
        <v>0</v>
      </c>
      <c r="W57" s="15">
        <v>0</v>
      </c>
      <c r="Y57" s="15">
        <v>0</v>
      </c>
      <c r="AA57" s="15">
        <v>0</v>
      </c>
      <c r="AC57" s="15">
        <v>0</v>
      </c>
      <c r="AE57" s="15">
        <v>0</v>
      </c>
      <c r="AG57" s="15">
        <v>0</v>
      </c>
    </row>
    <row r="58" spans="1:34" ht="18.75" hidden="1" customHeight="1" x14ac:dyDescent="0.4">
      <c r="A58" s="8"/>
      <c r="B58" s="37"/>
      <c r="C58" s="8"/>
      <c r="D58" s="8"/>
      <c r="E58" s="32">
        <f>SUM(E54:E57)</f>
        <v>0</v>
      </c>
      <c r="F58" s="21"/>
      <c r="G58" s="32">
        <f>SUM(G54:G57)</f>
        <v>0</v>
      </c>
      <c r="H58" s="21"/>
      <c r="I58" s="32">
        <f>SUM(I54:I57)</f>
        <v>0</v>
      </c>
      <c r="J58" s="21"/>
      <c r="K58" s="21"/>
      <c r="L58" s="35"/>
      <c r="M58" s="32">
        <f>SUM(M54:M57)</f>
        <v>0</v>
      </c>
      <c r="O58" s="32">
        <f>SUM(O54:O57)</f>
        <v>0</v>
      </c>
      <c r="Q58" s="32">
        <f>SUM(Q54:Q57)</f>
        <v>0</v>
      </c>
      <c r="S58" s="32">
        <f>SUM(S54:S57)</f>
        <v>0</v>
      </c>
      <c r="U58" s="32">
        <f>SUM(U54:U57)</f>
        <v>0</v>
      </c>
      <c r="W58" s="32">
        <f>SUM(W54:W57)</f>
        <v>0</v>
      </c>
      <c r="Y58" s="32">
        <f>SUM(Y54:Y57)</f>
        <v>0</v>
      </c>
      <c r="AA58" s="32">
        <f>SUM(AA54:AA57)</f>
        <v>0</v>
      </c>
      <c r="AC58" s="32">
        <f>SUM(AC54:AC57)</f>
        <v>0</v>
      </c>
      <c r="AE58" s="32">
        <f>SUM(AE54:AE57)</f>
        <v>0</v>
      </c>
      <c r="AG58" s="32">
        <f>SUM(AG54:AG57)</f>
        <v>0</v>
      </c>
    </row>
    <row r="59" spans="1:34" ht="22.8" x14ac:dyDescent="0.4">
      <c r="A59" s="8"/>
      <c r="B59" s="8"/>
      <c r="C59" s="8"/>
      <c r="D59" s="8"/>
      <c r="E59" s="15"/>
      <c r="F59" s="15"/>
      <c r="G59" s="15"/>
      <c r="H59" s="15"/>
      <c r="I59" s="15"/>
      <c r="J59" s="15"/>
      <c r="K59" s="15"/>
      <c r="L59" s="35"/>
      <c r="M59" s="15"/>
      <c r="O59" s="15"/>
      <c r="Q59" s="15"/>
      <c r="S59" s="15"/>
      <c r="U59" s="15"/>
      <c r="W59" s="15"/>
      <c r="Y59" s="15"/>
      <c r="AA59" s="15"/>
      <c r="AC59" s="15"/>
      <c r="AE59" s="15"/>
      <c r="AG59" s="15"/>
    </row>
    <row r="60" spans="1:34" ht="23.4" thickBot="1" x14ac:dyDescent="0.45">
      <c r="A60" s="8"/>
      <c r="B60" s="12" t="s">
        <v>26</v>
      </c>
      <c r="C60" s="8"/>
      <c r="D60" s="8"/>
      <c r="E60" s="20">
        <f>+E44+E52</f>
        <v>86867706.729999989</v>
      </c>
      <c r="F60" s="21"/>
      <c r="G60" s="20">
        <f>+G44+G52</f>
        <v>73078278.560000002</v>
      </c>
      <c r="H60" s="21"/>
      <c r="I60" s="20">
        <f>+I44+I52</f>
        <v>-13789428.17</v>
      </c>
      <c r="J60" s="21"/>
      <c r="K60" s="61">
        <f>+I60/G60</f>
        <v>-0.18869393808556073</v>
      </c>
      <c r="L60" s="50"/>
      <c r="M60" s="20">
        <f>+M44+M52</f>
        <v>74610891.189999998</v>
      </c>
      <c r="N60" s="4"/>
      <c r="O60" s="20">
        <f>+O44+O52</f>
        <v>77650721.00999999</v>
      </c>
      <c r="Q60" s="20">
        <f>+Q44+Q52</f>
        <v>73772490.859999999</v>
      </c>
      <c r="S60" s="20">
        <f>+S44+S52</f>
        <v>73194340.599999994</v>
      </c>
      <c r="U60" s="20">
        <f>+U44+U52</f>
        <v>72490468.25</v>
      </c>
      <c r="W60" s="20">
        <f>+W44+W52</f>
        <v>74561959.789999992</v>
      </c>
      <c r="Y60" s="20">
        <f>+Y44+Y52</f>
        <v>76823992.719999999</v>
      </c>
      <c r="AA60" s="20">
        <f>+AA44+AA52</f>
        <v>75238891.890000001</v>
      </c>
      <c r="AC60" s="20">
        <f>+AC44+AC52</f>
        <v>62224235.789999999</v>
      </c>
      <c r="AE60" s="20">
        <f>+AE44+AE52</f>
        <v>57559923.159999996</v>
      </c>
      <c r="AG60" s="20">
        <f>+AG44+AG52</f>
        <v>27979545.32</v>
      </c>
    </row>
    <row r="61" spans="1:34" ht="21.75" customHeight="1" thickTop="1" x14ac:dyDescent="0.4">
      <c r="A61" s="8"/>
      <c r="B61" s="8"/>
      <c r="C61" s="12"/>
      <c r="D61" s="8"/>
      <c r="E61" s="15"/>
      <c r="F61" s="15"/>
      <c r="G61" s="15">
        <f>+G48-M48</f>
        <v>-219790.73999999603</v>
      </c>
      <c r="H61" s="15"/>
      <c r="I61" s="15"/>
      <c r="J61" s="15"/>
      <c r="K61" s="15"/>
      <c r="L61" s="23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2.8" x14ac:dyDescent="0.4">
      <c r="A62" s="8"/>
      <c r="B62" s="12" t="s">
        <v>50</v>
      </c>
      <c r="C62" s="8"/>
      <c r="D62" s="8"/>
      <c r="E62" s="15"/>
      <c r="F62" s="15"/>
      <c r="G62" s="15"/>
      <c r="H62" s="15"/>
      <c r="I62" s="15"/>
      <c r="J62" s="15"/>
      <c r="K62" s="15"/>
      <c r="L62" s="46"/>
      <c r="M62" s="15"/>
      <c r="O62" s="15"/>
      <c r="Q62" s="15"/>
      <c r="S62" s="15"/>
      <c r="U62" s="15"/>
      <c r="W62" s="15"/>
      <c r="Y62" s="15"/>
      <c r="AA62" s="15"/>
      <c r="AC62" s="15"/>
      <c r="AE62" s="15"/>
      <c r="AG62" s="15"/>
    </row>
    <row r="63" spans="1:34" ht="22.8" x14ac:dyDescent="0.4">
      <c r="A63" s="8"/>
      <c r="B63" s="12"/>
      <c r="C63" s="8"/>
      <c r="D63" s="8"/>
      <c r="E63" s="38"/>
      <c r="F63" s="38"/>
      <c r="G63" s="38"/>
      <c r="H63" s="38"/>
      <c r="I63" s="38"/>
      <c r="J63" s="38"/>
      <c r="K63" s="38"/>
      <c r="L63" s="23"/>
      <c r="M63" s="38"/>
      <c r="N63" s="5"/>
      <c r="O63" s="38"/>
      <c r="Q63" s="38"/>
      <c r="S63" s="38"/>
      <c r="U63" s="38"/>
      <c r="W63" s="38"/>
      <c r="Y63" s="38"/>
      <c r="AA63" s="38"/>
      <c r="AC63" s="38"/>
      <c r="AE63" s="38"/>
      <c r="AG63" s="38"/>
    </row>
    <row r="64" spans="1:34" ht="22.8" x14ac:dyDescent="0.4">
      <c r="A64" s="8"/>
      <c r="B64" s="8" t="s">
        <v>36</v>
      </c>
      <c r="C64" s="8"/>
      <c r="D64" s="8"/>
      <c r="E64" s="39">
        <v>957388725.51999986</v>
      </c>
      <c r="F64" s="39"/>
      <c r="G64" s="39">
        <v>979879551.12999988</v>
      </c>
      <c r="H64" s="39"/>
      <c r="I64" s="39">
        <v>22490825.609999917</v>
      </c>
      <c r="J64" s="39"/>
      <c r="K64" s="60">
        <v>2.2952643091759015E-2</v>
      </c>
      <c r="L64" s="22"/>
      <c r="M64" s="39">
        <v>976141058.88000011</v>
      </c>
      <c r="N64" s="4"/>
      <c r="O64" s="39">
        <v>982225438.23999989</v>
      </c>
      <c r="Q64" s="39">
        <v>983186714.70999992</v>
      </c>
      <c r="S64" s="39">
        <v>986465487.5799998</v>
      </c>
      <c r="U64" s="39">
        <v>937489109.62</v>
      </c>
      <c r="W64" s="39">
        <v>941112964.57000005</v>
      </c>
      <c r="Y64" s="39">
        <v>939217937.41999996</v>
      </c>
      <c r="AA64" s="39">
        <v>948685809.50999999</v>
      </c>
      <c r="AC64" s="39">
        <v>952961636.4000001</v>
      </c>
      <c r="AE64" s="39">
        <v>963728062.93999994</v>
      </c>
      <c r="AG64" s="39">
        <v>991994233.55999994</v>
      </c>
    </row>
    <row r="65" spans="1:33" ht="18.75" hidden="1" customHeight="1" x14ac:dyDescent="0.4">
      <c r="A65" s="8"/>
      <c r="B65" s="8" t="s">
        <v>27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4">
      <c r="A66" s="8"/>
      <c r="B66" s="8" t="s">
        <v>28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18.75" hidden="1" customHeight="1" x14ac:dyDescent="0.4">
      <c r="A67" s="8"/>
      <c r="B67" s="8" t="s">
        <v>38</v>
      </c>
      <c r="C67" s="8"/>
      <c r="D67" s="8"/>
      <c r="E67" s="38"/>
      <c r="F67" s="38"/>
      <c r="G67" s="38"/>
      <c r="H67" s="38"/>
      <c r="I67" s="38"/>
      <c r="J67" s="38"/>
      <c r="K67" s="38"/>
      <c r="L67" s="18"/>
      <c r="M67" s="38"/>
      <c r="O67" s="38"/>
      <c r="Q67" s="38"/>
      <c r="S67" s="38"/>
      <c r="U67" s="38"/>
      <c r="W67" s="38"/>
      <c r="Y67" s="38"/>
      <c r="AA67" s="38"/>
      <c r="AC67" s="38"/>
      <c r="AE67" s="38"/>
      <c r="AG67" s="38"/>
    </row>
    <row r="68" spans="1:33" ht="23.4" thickBot="1" x14ac:dyDescent="0.45">
      <c r="A68" s="8"/>
      <c r="B68" s="12" t="s">
        <v>51</v>
      </c>
      <c r="C68" s="12"/>
      <c r="D68" s="8"/>
      <c r="E68" s="40">
        <f>+E64</f>
        <v>957388725.51999986</v>
      </c>
      <c r="F68" s="57"/>
      <c r="G68" s="40">
        <f>+G64</f>
        <v>979879551.12999988</v>
      </c>
      <c r="H68" s="57"/>
      <c r="I68" s="40">
        <f>+I64</f>
        <v>22490825.609999917</v>
      </c>
      <c r="J68" s="57"/>
      <c r="K68" s="61">
        <f>+I68/G68</f>
        <v>2.2952643091759015E-2</v>
      </c>
      <c r="L68" s="22"/>
      <c r="M68" s="40">
        <f>+M64</f>
        <v>976141058.88000011</v>
      </c>
      <c r="O68" s="40">
        <f>+O64</f>
        <v>982225438.23999989</v>
      </c>
      <c r="Q68" s="40">
        <f>+Q64</f>
        <v>983186714.70999992</v>
      </c>
      <c r="S68" s="40">
        <f>+S64</f>
        <v>986465487.5799998</v>
      </c>
      <c r="U68" s="40">
        <f>+U64</f>
        <v>937489109.62</v>
      </c>
      <c r="W68" s="40">
        <f>+W64</f>
        <v>941112964.57000005</v>
      </c>
      <c r="Y68" s="40">
        <f>+Y64</f>
        <v>939217937.41999996</v>
      </c>
      <c r="AA68" s="40">
        <f>+AA64</f>
        <v>948685809.50999999</v>
      </c>
      <c r="AC68" s="40">
        <f>+AC64</f>
        <v>952961636.4000001</v>
      </c>
      <c r="AE68" s="40">
        <f>+AE64</f>
        <v>963728062.93999994</v>
      </c>
      <c r="AG68" s="40">
        <f>+AG64</f>
        <v>991994233.55999994</v>
      </c>
    </row>
    <row r="69" spans="1:33" ht="23.4" thickTop="1" x14ac:dyDescent="0.4">
      <c r="A69" s="8"/>
      <c r="B69" s="8"/>
      <c r="C69" s="8"/>
      <c r="D69" s="8"/>
      <c r="E69" s="39"/>
      <c r="F69" s="39"/>
      <c r="G69" s="39"/>
      <c r="H69" s="39"/>
      <c r="I69" s="39"/>
      <c r="J69" s="39"/>
      <c r="K69" s="39"/>
      <c r="L69" s="18"/>
      <c r="M69" s="39"/>
      <c r="O69" s="39"/>
      <c r="Q69" s="39"/>
      <c r="S69" s="39"/>
      <c r="U69" s="39"/>
      <c r="W69" s="39"/>
      <c r="Y69" s="39"/>
      <c r="AA69" s="39"/>
      <c r="AC69" s="39"/>
      <c r="AE69" s="39"/>
      <c r="AG69" s="39"/>
    </row>
    <row r="70" spans="1:33" ht="23.4" thickBot="1" x14ac:dyDescent="0.45">
      <c r="A70" s="8"/>
      <c r="B70" s="12" t="s">
        <v>37</v>
      </c>
      <c r="C70" s="12"/>
      <c r="D70" s="8"/>
      <c r="E70" s="40">
        <f>+E60+E68</f>
        <v>1044256432.2499999</v>
      </c>
      <c r="F70" s="57"/>
      <c r="G70" s="40">
        <f>+G60+G68</f>
        <v>1052957829.6899998</v>
      </c>
      <c r="H70" s="57"/>
      <c r="I70" s="40">
        <f>+I60+I68</f>
        <v>8701397.4399999175</v>
      </c>
      <c r="J70" s="57"/>
      <c r="K70" s="61">
        <f>+I70/G70</f>
        <v>8.2637663110987896E-3</v>
      </c>
      <c r="L70" s="41"/>
      <c r="M70" s="40">
        <f>+M60+M68</f>
        <v>1050751950.0700002</v>
      </c>
      <c r="O70" s="40">
        <f>+O60+O68</f>
        <v>1059876159.2499999</v>
      </c>
      <c r="Q70" s="40">
        <f>+Q60+Q68</f>
        <v>1056959205.5699999</v>
      </c>
      <c r="S70" s="40">
        <f>+S60+S68</f>
        <v>1059659828.1799998</v>
      </c>
      <c r="U70" s="40">
        <f>+U60+U68</f>
        <v>1009979577.87</v>
      </c>
      <c r="W70" s="40">
        <f>+W60+W68</f>
        <v>1015674924.36</v>
      </c>
      <c r="Y70" s="40">
        <f>+Y60+Y68</f>
        <v>1016041930.14</v>
      </c>
      <c r="AA70" s="40">
        <f>+AA60+AA68</f>
        <v>1023924701.4</v>
      </c>
      <c r="AC70" s="40">
        <f>+AC60+AC68</f>
        <v>1015185872.1900001</v>
      </c>
      <c r="AE70" s="40">
        <f>+AE60+AE68</f>
        <v>1021287986.0999999</v>
      </c>
      <c r="AG70" s="40">
        <f>+AG60+AG68</f>
        <v>1019973778.88</v>
      </c>
    </row>
    <row r="71" spans="1:33" ht="23.4" thickTop="1" x14ac:dyDescent="0.4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2.8" x14ac:dyDescent="0.4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2.8" x14ac:dyDescent="0.4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2.8" x14ac:dyDescent="0.4">
      <c r="A74" s="8"/>
      <c r="B74" s="12"/>
      <c r="C74" s="12"/>
      <c r="D74" s="8"/>
      <c r="E74" s="57"/>
      <c r="F74" s="57"/>
      <c r="G74" s="57"/>
      <c r="H74" s="57"/>
      <c r="I74" s="57"/>
      <c r="J74" s="57"/>
      <c r="K74" s="62"/>
      <c r="L74" s="41"/>
      <c r="M74" s="57"/>
      <c r="O74" s="57"/>
      <c r="Q74" s="57"/>
      <c r="S74" s="57"/>
      <c r="U74" s="57"/>
      <c r="W74" s="57"/>
      <c r="Y74" s="57"/>
      <c r="AA74" s="57"/>
      <c r="AC74" s="57"/>
      <c r="AE74" s="57"/>
      <c r="AG74" s="57"/>
    </row>
    <row r="75" spans="1:33" ht="22.8" x14ac:dyDescent="0.4">
      <c r="A75" s="8"/>
      <c r="B75" s="8"/>
      <c r="C75" s="8"/>
      <c r="D75" s="8"/>
      <c r="E75" s="8"/>
      <c r="F75" s="8"/>
      <c r="G75" s="42"/>
      <c r="H75" s="42"/>
      <c r="I75" s="42"/>
      <c r="J75" s="42"/>
      <c r="K75" s="42"/>
      <c r="L75" s="43"/>
      <c r="M75" s="42"/>
      <c r="O75" s="42"/>
      <c r="Q75" s="42"/>
      <c r="S75" s="42"/>
      <c r="U75" s="42"/>
      <c r="W75" s="42"/>
      <c r="Y75" s="42"/>
      <c r="AA75" s="42"/>
      <c r="AC75" s="42"/>
      <c r="AE75" s="42"/>
      <c r="AG75" s="42"/>
    </row>
    <row r="76" spans="1:33" ht="22.8" hidden="1" x14ac:dyDescent="0.4">
      <c r="A76" s="8"/>
      <c r="B76" s="8"/>
      <c r="C76" s="8"/>
      <c r="D76" s="8"/>
      <c r="E76" s="8"/>
      <c r="F76" s="8"/>
      <c r="G76" s="44">
        <f>+G29-G70</f>
        <v>0</v>
      </c>
      <c r="H76" s="44"/>
      <c r="I76" s="44">
        <f>+I29-I70</f>
        <v>0</v>
      </c>
      <c r="J76" s="44"/>
      <c r="K76" s="44"/>
      <c r="L76" s="8"/>
      <c r="S76" s="2"/>
      <c r="AG76" s="1"/>
    </row>
    <row r="77" spans="1:33" ht="22.8" hidden="1" x14ac:dyDescent="0.4">
      <c r="A77" s="8"/>
      <c r="B77" s="8"/>
      <c r="C77" s="8"/>
      <c r="D77" s="8"/>
      <c r="E77" s="8"/>
      <c r="F77" s="8"/>
      <c r="G77" s="44"/>
      <c r="H77" s="44"/>
      <c r="I77" s="44"/>
      <c r="J77" s="44"/>
      <c r="K77" s="44"/>
      <c r="L77" s="8"/>
      <c r="S77" s="2"/>
      <c r="AG77" s="1"/>
    </row>
    <row r="78" spans="1:33" ht="22.8" x14ac:dyDescent="0.4">
      <c r="A78" s="8"/>
      <c r="B78" s="8"/>
      <c r="C78" s="8"/>
      <c r="D78" s="8"/>
      <c r="E78" s="8"/>
      <c r="F78" s="8"/>
      <c r="G78" s="49"/>
      <c r="H78" s="49"/>
      <c r="I78" s="49"/>
      <c r="J78" s="49"/>
      <c r="K78" s="49"/>
      <c r="L78" s="8"/>
      <c r="S78" s="2"/>
      <c r="AG78" s="1"/>
    </row>
    <row r="79" spans="1:33" ht="22.8" x14ac:dyDescent="0.4">
      <c r="A79" s="8"/>
      <c r="B79" s="8"/>
      <c r="C79" s="8"/>
      <c r="D79" s="8"/>
      <c r="E79" s="8"/>
      <c r="F79" s="8"/>
      <c r="G79" s="31"/>
      <c r="H79" s="31"/>
      <c r="I79" s="31"/>
      <c r="J79" s="31"/>
      <c r="K79" s="31"/>
      <c r="L79" s="8"/>
      <c r="R79" s="4"/>
      <c r="S79" s="2"/>
      <c r="AG79" s="1"/>
    </row>
    <row r="80" spans="1:33" ht="22.8" x14ac:dyDescent="0.4">
      <c r="A80" s="8"/>
      <c r="B80" s="3"/>
      <c r="C80" s="3"/>
      <c r="F80" s="23"/>
      <c r="G80" s="9" t="s">
        <v>70</v>
      </c>
      <c r="H80" s="9"/>
      <c r="I80" s="45" t="s">
        <v>59</v>
      </c>
      <c r="J80" s="9"/>
      <c r="K80" s="9"/>
      <c r="L80" s="23"/>
      <c r="Q80" s="9" t="s">
        <v>59</v>
      </c>
      <c r="AG80" s="1"/>
    </row>
    <row r="81" spans="1:17" ht="22.8" x14ac:dyDescent="0.4">
      <c r="A81" s="37"/>
      <c r="B81" s="3"/>
      <c r="C81" s="3"/>
      <c r="F81" s="9"/>
      <c r="G81" s="65" t="s">
        <v>72</v>
      </c>
      <c r="H81" s="9"/>
      <c r="I81" s="9" t="s">
        <v>65</v>
      </c>
      <c r="J81" s="9"/>
      <c r="K81" s="9"/>
      <c r="L81" s="23"/>
      <c r="Q81" s="9" t="s">
        <v>65</v>
      </c>
    </row>
    <row r="82" spans="1:17" ht="22.8" x14ac:dyDescent="0.4">
      <c r="A82" s="8"/>
      <c r="B82" s="3"/>
      <c r="C82" s="3"/>
      <c r="F82" s="23"/>
      <c r="G82" s="66" t="s">
        <v>71</v>
      </c>
      <c r="H82" s="48"/>
      <c r="I82" s="48" t="s">
        <v>66</v>
      </c>
      <c r="J82" s="48"/>
      <c r="K82" s="48"/>
      <c r="L82" s="23"/>
      <c r="Q82" s="48" t="s">
        <v>66</v>
      </c>
    </row>
    <row r="83" spans="1:17" ht="22.8" x14ac:dyDescent="0.4">
      <c r="A83" s="8"/>
      <c r="B83" s="51"/>
      <c r="C83" s="51"/>
      <c r="D83" s="23"/>
      <c r="E83" s="23"/>
      <c r="F83" s="23"/>
      <c r="G83" s="48"/>
      <c r="H83" s="48"/>
      <c r="I83" s="48"/>
      <c r="J83" s="48"/>
      <c r="K83" s="48"/>
      <c r="L83" s="23"/>
    </row>
    <row r="84" spans="1:17" ht="22.8" x14ac:dyDescent="0.4">
      <c r="A84" s="8"/>
      <c r="B84" s="23"/>
      <c r="C84" s="23"/>
      <c r="D84" s="23"/>
      <c r="E84" s="23"/>
      <c r="F84" s="23"/>
      <c r="G84" s="46"/>
      <c r="H84" s="46"/>
      <c r="I84" s="46"/>
      <c r="J84" s="46"/>
      <c r="K84" s="46"/>
      <c r="L84" s="23"/>
      <c r="O84" s="54"/>
    </row>
    <row r="85" spans="1:17" ht="21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O85" s="55"/>
    </row>
    <row r="86" spans="1:17" ht="21" x14ac:dyDescent="0.4">
      <c r="A86" s="6"/>
      <c r="B86" s="6"/>
      <c r="C86" s="6"/>
      <c r="D86" s="6"/>
      <c r="E86" s="6"/>
      <c r="F86" s="6"/>
      <c r="G86" s="7"/>
      <c r="H86" s="7"/>
      <c r="I86" s="7"/>
      <c r="J86" s="7"/>
      <c r="K86" s="7"/>
      <c r="L86" s="6"/>
      <c r="M86" s="2">
        <f>+M29-M70</f>
        <v>0</v>
      </c>
      <c r="O86" s="56"/>
    </row>
  </sheetData>
  <mergeCells count="4">
    <mergeCell ref="B4:AG4"/>
    <mergeCell ref="B5:AG5"/>
    <mergeCell ref="B6:AG6"/>
    <mergeCell ref="B3:AG3"/>
  </mergeCells>
  <pageMargins left="1.4960629921259843" right="0.70866141732283472" top="0.74803149606299213" bottom="0.74803149606299213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BG-Dic. 21</vt:lpstr>
      <vt:lpstr>COMPARATIVO</vt:lpstr>
      <vt:lpstr>'BG-Dic. 21'!Área_de_impresión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2022-01-11T18:58:40Z</cp:lastPrinted>
  <dcterms:created xsi:type="dcterms:W3CDTF">2019-06-05T14:57:17Z</dcterms:created>
  <dcterms:modified xsi:type="dcterms:W3CDTF">2022-01-13T14:02:23Z</dcterms:modified>
</cp:coreProperties>
</file>